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Příloha 2" sheetId="1" r:id="rId1"/>
  </sheets>
  <definedNames>
    <definedName name="_xlnm.Print_Area" localSheetId="0">'Příloha 2'!$A$1:$BF$322</definedName>
    <definedName name="Z_79F75098_2C76_469A_8BA3_607ECAAD9F81_.wvu.Cols" localSheetId="0" hidden="1">'Příloha 2'!$B:$C,'Příloha 2'!$H:$I,'Příloha 2'!$K:$K,'Příloha 2'!$N:$Z,'Příloha 2'!$AB:$AD,'Příloha 2'!$AI:$BE</definedName>
    <definedName name="Z_79F75098_2C76_469A_8BA3_607ECAAD9F81_.wvu.FilterData" localSheetId="0" hidden="1">'Příloha 2'!$F$1:$F$314</definedName>
    <definedName name="Z_79F75098_2C76_469A_8BA3_607ECAAD9F81_.wvu.PrintArea" localSheetId="0" hidden="1">'Příloha 2'!$A$1:$BF$325</definedName>
    <definedName name="Z_79F75098_2C76_469A_8BA3_607ECAAD9F81_.wvu.Rows" localSheetId="0" hidden="1">'Příloha 2'!$4:$4,'Příloha 2'!$26:$82,'Příloha 2'!$90:$117,'Příloha 2'!$125:$133,'Příloha 2'!$137:$143,'Příloha 2'!$145:$150,'Příloha 2'!$158:$181,'Příloha 2'!$199:$224,'Příloha 2'!$227:$241,'Příloha 2'!$247:$253,'Příloha 2'!$258:$264,'Příloha 2'!$273:$315</definedName>
    <definedName name="Z_7BC05DBD_B821_466C_ABE7_7A60DCBFB7DB_.wvu.Cols" localSheetId="0" hidden="1">'Příloha 2'!$B:$C,'Příloha 2'!$H:$I,'Příloha 2'!$K:$K,'Příloha 2'!$N:$Z,'Příloha 2'!$AB:$AD,'Příloha 2'!$AI:$BE</definedName>
    <definedName name="Z_7BC05DBD_B821_466C_ABE7_7A60DCBFB7DB_.wvu.FilterData" localSheetId="0" hidden="1">'Příloha 2'!$F$1:$F$314</definedName>
    <definedName name="Z_7BC05DBD_B821_466C_ABE7_7A60DCBFB7DB_.wvu.PrintArea" localSheetId="0" hidden="1">'Příloha 2'!$A$1:$BF$325</definedName>
    <definedName name="Z_7BC05DBD_B821_466C_ABE7_7A60DCBFB7DB_.wvu.Rows" localSheetId="0" hidden="1">'Příloha 2'!$26:$81,'Příloha 2'!$90:$116,'Příloha 2'!$125:$132,'Příloha 2'!$137:$142,'Příloha 2'!$145:$149,'Příloha 2'!$158:$180,'Příloha 2'!$199:$223,'Příloha 2'!$227:$240,'Příloha 2'!$247:$252,'Příloha 2'!$258:$263,'Příloha 2'!$273:$315</definedName>
    <definedName name="Z_94C48C67_1493_45D9_92C8_EB2301AE5FCD_.wvu.Cols" localSheetId="0" hidden="1">'Příloha 2'!$B:$C,'Příloha 2'!$H:$I,'Příloha 2'!$K:$K,'Příloha 2'!$N:$Z,'Příloha 2'!$AB:$AD,'Příloha 2'!$AI:$BE</definedName>
    <definedName name="Z_94C48C67_1493_45D9_92C8_EB2301AE5FCD_.wvu.FilterData" localSheetId="0" hidden="1">'Příloha 2'!$F$1:$F$314</definedName>
    <definedName name="Z_94C48C67_1493_45D9_92C8_EB2301AE5FCD_.wvu.PrintArea" localSheetId="0" hidden="1">'Příloha 2'!$A$1:$BF$322</definedName>
    <definedName name="Z_94C48C67_1493_45D9_92C8_EB2301AE5FCD_.wvu.Rows" localSheetId="0" hidden="1">'Příloha 2'!$5:$26,'Příloha 2'!$80:$81,'Příloha 2'!$83:$90,'Příloha 2'!$107:$108,'Příloha 2'!$113:$116,'Příloha 2'!$118:$125,'Příloha 2'!$131:$132,'Příloha 2'!$134:$137,'Příloha 2'!$139:$142,'Příloha 2'!$144:$145,'Příloha 2'!$148:$149,'Příloha 2'!$151:$158,'Příloha 2'!$179:$180,'Příloha 2'!$182:$199,'Příloha 2'!$218:$219,'Příloha 2'!$222:$223,'Příloha 2'!$225:$227,'Příloha 2'!$230:$233,'Příloha 2'!$238:$240,'Příloha 2'!$242:$247,'Příloha 2'!$251:$252,'Příloha 2'!$254:$258,'Příloha 2'!$262:$263,'Příloha 2'!$265:$273,'Příloha 2'!$276:$277,'Příloha 2'!$280:$319</definedName>
    <definedName name="Z_EE33A89A_8827_40BB_BF5A_86524C5E6827_.wvu.Cols" localSheetId="0" hidden="1">'Příloha 2'!$B:$C,'Příloha 2'!$H:$I,'Příloha 2'!$K:$K,'Příloha 2'!$N:$Z,'Příloha 2'!$AB:$AD,'Příloha 2'!$AI:$BE</definedName>
    <definedName name="Z_EE33A89A_8827_40BB_BF5A_86524C5E6827_.wvu.FilterData" localSheetId="0" hidden="1">'Příloha 2'!$F$1:$F$314</definedName>
    <definedName name="Z_EE33A89A_8827_40BB_BF5A_86524C5E6827_.wvu.PrintArea" localSheetId="0" hidden="1">'Příloha 2'!$A$1:$BF$322</definedName>
    <definedName name="Z_EE33A89A_8827_40BB_BF5A_86524C5E6827_.wvu.Rows" localSheetId="0" hidden="1">'Příloha 2'!$5:$26,'Příloha 2'!$80:$81,'Příloha 2'!$83:$90,'Příloha 2'!$107:$108,'Příloha 2'!$113:$116,'Příloha 2'!$118:$125,'Příloha 2'!$131:$132,'Příloha 2'!$134:$137,'Příloha 2'!$139:$142,'Příloha 2'!$144:$145,'Příloha 2'!$148:$149,'Příloha 2'!$151:$158,'Příloha 2'!$179:$180,'Příloha 2'!$182:$199,'Příloha 2'!$218:$219,'Příloha 2'!$222:$223,'Příloha 2'!$225:$227,'Příloha 2'!$230:$233,'Příloha 2'!$238:$240,'Příloha 2'!$242:$247,'Příloha 2'!$251:$252,'Příloha 2'!$254:$258,'Příloha 2'!$262:$263,'Příloha 2'!$265:$273,'Příloha 2'!$276:$277,'Příloha 2'!$280:$319</definedName>
  </definedNames>
  <calcPr fullCalcOnLoad="1"/>
</workbook>
</file>

<file path=xl/sharedStrings.xml><?xml version="1.0" encoding="utf-8"?>
<sst xmlns="http://schemas.openxmlformats.org/spreadsheetml/2006/main" count="6136" uniqueCount="1736">
  <si>
    <t>1.4.2007 - 31.12.2007</t>
  </si>
  <si>
    <t>212</t>
  </si>
  <si>
    <t>MSK 33187, 2946/217</t>
  </si>
  <si>
    <t>26523825</t>
  </si>
  <si>
    <t>RADAMOK Ostrava</t>
  </si>
  <si>
    <t>občanské sdružení</t>
  </si>
  <si>
    <t>Stodolní 9/1428, 702 00 Moravská Ostrava</t>
  </si>
  <si>
    <t>tel.: 603 513 144, radamok@volny.cz</t>
  </si>
  <si>
    <t>Sběrný sklad tříděného odpadu</t>
  </si>
  <si>
    <t>výstavba krytého skladu pro shromažďování víček PET lahví a hliníkového odpadu</t>
  </si>
  <si>
    <t>154c</t>
  </si>
  <si>
    <t>558 713 100 epodatelna@tesin.cz</t>
  </si>
  <si>
    <t>Rozšíření sběrného dvoru v Českém Těšíně</t>
  </si>
  <si>
    <t>1.4.2007 - 30.9.2008</t>
  </si>
  <si>
    <t>129</t>
  </si>
  <si>
    <t>MSK 32929, 2946/132</t>
  </si>
  <si>
    <t>Sběrné dvory</t>
  </si>
  <si>
    <t>Zhotovení DÚR, DSP, projektové dokumentace a EIA</t>
  </si>
  <si>
    <t>1.7.2007 - 31.10.2008</t>
  </si>
  <si>
    <t>102</t>
  </si>
  <si>
    <t>MSK 32934, 2946/104</t>
  </si>
  <si>
    <t>Zařízení na zpracování biol. rozložitelných kom. odpadů a třídění odpadů</t>
  </si>
  <si>
    <t>135</t>
  </si>
  <si>
    <t>MSK 32925, 2946/138</t>
  </si>
  <si>
    <t>47151552</t>
  </si>
  <si>
    <t>Frýdecká skládka, a. s.</t>
  </si>
  <si>
    <t>Zámecké náměstí 26, 738 01 Frýdek-Místek</t>
  </si>
  <si>
    <t>558 622 196, olsar@fmskladka.cz</t>
  </si>
  <si>
    <t>PD pro rekonstrukci a opravu dotříďovací linky na separovaný odpad</t>
  </si>
  <si>
    <t>PD pro rekonstrukci a opravu dotříďovací linky k třídění plastů a papíru</t>
  </si>
  <si>
    <t>1. 4. 2007</t>
  </si>
  <si>
    <t>50</t>
  </si>
  <si>
    <t>MSK 32314, 2946/55</t>
  </si>
  <si>
    <t>25355996</t>
  </si>
  <si>
    <t>Nehlsen Třinec, s.r.o.</t>
  </si>
  <si>
    <t>Jablunkovská 392, 739 61 Třinec-Staré Město</t>
  </si>
  <si>
    <t>tel.: 558 334 772, Nehlsen.Trinec@trz.cz</t>
  </si>
  <si>
    <t xml:space="preserve">Vybudování překládací stanice, sběrného a třídícího dvora, kompostovacího zařízení pro Jablunkovsko </t>
  </si>
  <si>
    <t>192</t>
  </si>
  <si>
    <t>MSK 32898, 2946/197</t>
  </si>
  <si>
    <t>61058548</t>
  </si>
  <si>
    <t>Arrow line, a.s.</t>
  </si>
  <si>
    <t>Technologická 372/2, 708 00 Ostrava - Pustkovec</t>
  </si>
  <si>
    <t>597 325 872, 777 796 961, km@arrowline.cz</t>
  </si>
  <si>
    <t>Pyrolýzní zpracování tříděného organického odpadu</t>
  </si>
  <si>
    <t>Dokumentace EIA,ÚR,SP,energetický audit</t>
  </si>
  <si>
    <t>67</t>
  </si>
  <si>
    <t>MSK 32326, 2946/72</t>
  </si>
  <si>
    <t>00300756</t>
  </si>
  <si>
    <t>Štěpánkovice</t>
  </si>
  <si>
    <t>Slezská 520, 747 28 Štěpánkovice</t>
  </si>
  <si>
    <t>tel.: 553 675 122, b.ous@volny.cz (ous@volny.cz)</t>
  </si>
  <si>
    <t>Meziskládka stavební suti</t>
  </si>
  <si>
    <t>Součet opatření 2.1</t>
  </si>
  <si>
    <t>Opatření 2.2 Odstraňování starých ekologických zátěží</t>
  </si>
  <si>
    <t>Opatření 2.2 odstraňování starých ekologických zátěží</t>
  </si>
  <si>
    <t>213</t>
  </si>
  <si>
    <t>MSK 33243, 2946/218</t>
  </si>
  <si>
    <t>00534650</t>
  </si>
  <si>
    <t>Bělá</t>
  </si>
  <si>
    <t>Bělá 150, 747 23 Bolatice</t>
  </si>
  <si>
    <t>553 650 940,777 071 517, urad@obecbela.cz</t>
  </si>
  <si>
    <t>2.2</t>
  </si>
  <si>
    <t>Rekultivace skládek v obci Bělá</t>
  </si>
  <si>
    <t>6.3.2OO7</t>
  </si>
  <si>
    <t>190</t>
  </si>
  <si>
    <t>MSK 33100, 2946/195</t>
  </si>
  <si>
    <t>00845451</t>
  </si>
  <si>
    <t>Ostrava, městský obvod Radvanice a Bartovice</t>
  </si>
  <si>
    <t>Těšínská 87, 716 00 Ostrava</t>
  </si>
  <si>
    <t>599 416 100, posta@radvanice.ostrava.cz</t>
  </si>
  <si>
    <t xml:space="preserve">Sanace lokality bývalého koupaliště </t>
  </si>
  <si>
    <t>Průzkumy, anylýzy vzorků, EIA, zpracování PD</t>
  </si>
  <si>
    <t>1.4.2007 - 31.7.2008</t>
  </si>
  <si>
    <t>175</t>
  </si>
  <si>
    <t>MSK 32959, 2946/180</t>
  </si>
  <si>
    <t>48393835</t>
  </si>
  <si>
    <t>Stavební společnost Karviná</t>
  </si>
  <si>
    <t>Bohumínská 1878/6, 735 06 Karviná-Nové Město</t>
  </si>
  <si>
    <t>tel.: 596 312 264, sska@volny.cz</t>
  </si>
  <si>
    <t>2.2.</t>
  </si>
  <si>
    <t>Regenerace bývalého vojenského prostoru v Karviné</t>
  </si>
  <si>
    <t>likvidace chátrajících objektů a výstavba miniměstečka s využitím obnovitelných zdrojů energie</t>
  </si>
  <si>
    <t>1.1.2007 - 1.11.2008</t>
  </si>
  <si>
    <t>161</t>
  </si>
  <si>
    <t>MSK 33112, 2946/166</t>
  </si>
  <si>
    <t>47676965</t>
  </si>
  <si>
    <t>SLEZSKOMORAVSKÁ DRÁHA, a.s.</t>
  </si>
  <si>
    <t>Michálkovidká 86/1942, 710 00 Ostrava-Slezská Ostrava</t>
  </si>
  <si>
    <t>tel.: 596 113 140, smdmp@email.cz</t>
  </si>
  <si>
    <t>Revitalizace báňského nádraží v Ostravě City terminal</t>
  </si>
  <si>
    <t>projektová dokumentace pro územní řízení a stavební povolení, využití území pro lehký průmysl a logistiku</t>
  </si>
  <si>
    <t>Součet opatření 2.2</t>
  </si>
  <si>
    <t>Oblast 2 - odpadové hospodářství</t>
  </si>
  <si>
    <t>Opatření 3.1 Zlepšení kvality ovzduší</t>
  </si>
  <si>
    <t>Opatření 3.1 zlepšení kvality ovzduší</t>
  </si>
  <si>
    <t>118</t>
  </si>
  <si>
    <t>MSK 32920, 2946/122</t>
  </si>
  <si>
    <t>64609812</t>
  </si>
  <si>
    <t>Distribuce tepla Třinec, a.s.</t>
  </si>
  <si>
    <t>Máchova 1131, 73961 Třinec</t>
  </si>
  <si>
    <t>558 333 779, 602 585 044, dttas@seznam.cz</t>
  </si>
  <si>
    <t>3.1</t>
  </si>
  <si>
    <t>Projekt rozšíření sítě stávajícího horkovodu o nové předávací stanice</t>
  </si>
  <si>
    <t>Dokumentace SP, energetický audit</t>
  </si>
  <si>
    <t>93</t>
  </si>
  <si>
    <t>MSK 32433, 2946/98</t>
  </si>
  <si>
    <t>64087662</t>
  </si>
  <si>
    <t>TERMO Frýdlant n. O. s.r.o.</t>
  </si>
  <si>
    <t>Hamernická 233, 739 11 Frýdlant n.O.</t>
  </si>
  <si>
    <t>558 675 080, 603 153 519, slavicek@termo.biz</t>
  </si>
  <si>
    <t>Rozšíření CZT výstavbou horkovodu a výměníkové stanice s nahrazením blokové plyn.kotelny"B"-ul.Jiráskova</t>
  </si>
  <si>
    <t>Dokumentace ÚR, SP, energetický audit</t>
  </si>
  <si>
    <t>191</t>
  </si>
  <si>
    <t>MSK 32896, 2946/196</t>
  </si>
  <si>
    <t>00576999</t>
  </si>
  <si>
    <t>Pražmo</t>
  </si>
  <si>
    <t>Pražmo 95, 739 04 Pražmo</t>
  </si>
  <si>
    <t>558 692 665, 720 512 876, starosta@prazmo.cz</t>
  </si>
  <si>
    <t>Zlepšení kvality ovzduší v obci Pražmo</t>
  </si>
  <si>
    <t>Součet opatření 3.1</t>
  </si>
  <si>
    <t>Opatření 3.3 Výstavba nových zařízení a rekonstrukce stávajících zařízení s cílem zvýšení využívání obbnovitelných zdrojů energie pro výrobu tepla, elektřiny a kombinované výroby tepla a elektřiny</t>
  </si>
  <si>
    <t>Opatření 3.3 Výstavba nových zařízení a rekonstrukce stávajících zařízení s cílem zvýšení využívání obnovitelných zdrojů energie pro výrobu tepla, elektřina a kombinované výroby tepla a elektřiny</t>
  </si>
  <si>
    <t>138</t>
  </si>
  <si>
    <t>MSK 32434, 2946/141</t>
  </si>
  <si>
    <t>Hamernická 233, 739 11 Frýdlant nad Ostravicí</t>
  </si>
  <si>
    <t>558 675 080, slavicek@termo.biz</t>
  </si>
  <si>
    <t>3.3</t>
  </si>
  <si>
    <t xml:space="preserve">Rekonstrukce uhelné výtopny </t>
  </si>
  <si>
    <t>Rekonstrukce uhelné výtopny na kombinovanou výrobu elektřiny a tepla spalováním biomasy</t>
  </si>
  <si>
    <t>202</t>
  </si>
  <si>
    <t>MSK 33496, 2946/207</t>
  </si>
  <si>
    <t>26835797</t>
  </si>
  <si>
    <t>Czech RE Agency, o.p.s.</t>
  </si>
  <si>
    <t>obecně prospěšná společnost</t>
  </si>
  <si>
    <t>Televizní 2618, 756 61 Rožnov p.Radhoštěm</t>
  </si>
  <si>
    <t>575 750 090, 602 504 662, tomas.nenicka@czrea.org</t>
  </si>
  <si>
    <t>Solární elektrárna na střechách opavských škol</t>
  </si>
  <si>
    <t>6.3.2007 vysvětleno</t>
  </si>
  <si>
    <t>1.3.2007 - 31.1.2008</t>
  </si>
  <si>
    <t>198</t>
  </si>
  <si>
    <t>MSK 33151, 2946/203</t>
  </si>
  <si>
    <t>61974935</t>
  </si>
  <si>
    <t>Lázně Darkov, a.s.</t>
  </si>
  <si>
    <t>Čsl.armády 2954/2, 733 12 Karviná - Hranice</t>
  </si>
  <si>
    <t>596 372 342, 603 299 122, zbozinek@darkov.cz</t>
  </si>
  <si>
    <t>Realizace energeticky úsporných opatření a využití obnovitelných zdrojů</t>
  </si>
  <si>
    <t>Dokumentace EIA, ÚR, SP, energetický audit, jiné</t>
  </si>
  <si>
    <t>1.1.2007 - 31.10.2008</t>
  </si>
  <si>
    <t>144</t>
  </si>
  <si>
    <t>MSK 33061, 2946/149</t>
  </si>
  <si>
    <t>73289965</t>
  </si>
  <si>
    <t xml:space="preserve">Jaromír Křistek </t>
  </si>
  <si>
    <t xml:space="preserve">fyzická osoba podnikající </t>
  </si>
  <si>
    <t>73901 Baška 152</t>
  </si>
  <si>
    <t>777240606       vijar@vijar.cz</t>
  </si>
  <si>
    <t>Zřízení fotovoltaické elektrárny v Palkovicích</t>
  </si>
  <si>
    <t>DUR, DUSP, EA</t>
  </si>
  <si>
    <t>1.4.2007 - 31.1.2008</t>
  </si>
  <si>
    <t>19</t>
  </si>
  <si>
    <t>MSK 31613, 2946/24</t>
  </si>
  <si>
    <t>49573268</t>
  </si>
  <si>
    <t>Ing. Vladan Mácha</t>
  </si>
  <si>
    <t>556 758 712, 737 136 309, vladanmacha@centrum.cz</t>
  </si>
  <si>
    <t>MVE Bartošovice - příjezdová</t>
  </si>
  <si>
    <t>Projektová dokumentace EIA, ÚR, SP, energetický audit</t>
  </si>
  <si>
    <t>ARES</t>
  </si>
  <si>
    <t>95</t>
  </si>
  <si>
    <t>MSK 32430, 2946/100</t>
  </si>
  <si>
    <t>00373249</t>
  </si>
  <si>
    <t>Zoologická zahrada Ostrava</t>
  </si>
  <si>
    <t>příspěvková organizace</t>
  </si>
  <si>
    <t>Michálkovická 197, 710 00 Ostrava</t>
  </si>
  <si>
    <t>596 243 316, 606 515 691, director@zoo-ostrava.cz</t>
  </si>
  <si>
    <t>Rekonstrukce pavilonu hrochů k podpoře alternativních zdrojů energie</t>
  </si>
  <si>
    <t xml:space="preserve"> A</t>
  </si>
  <si>
    <t>204</t>
  </si>
  <si>
    <t>MSK 33483, 2946/209</t>
  </si>
  <si>
    <t>00635405</t>
  </si>
  <si>
    <t>Mikolajice</t>
  </si>
  <si>
    <t>Mikolajice 55, Mikolajice, 747 84 Mikolajice</t>
  </si>
  <si>
    <t>556 309 322, 724 356 825, starosta@mikolajice.cz</t>
  </si>
  <si>
    <t>Využití biomasy při zásobování budov teplem a teplou vodou a výr.el.energie</t>
  </si>
  <si>
    <t>Dokumentace ÚR, energetický audit</t>
  </si>
  <si>
    <t>1.3.2007 - 30.6.2008</t>
  </si>
  <si>
    <t>20</t>
  </si>
  <si>
    <t>MSK 31612, 2946/25</t>
  </si>
  <si>
    <t>49610651</t>
  </si>
  <si>
    <t>Tozos spol. s r.o.</t>
  </si>
  <si>
    <t>Horní Tošanovice 1, 739 53 Hnojník</t>
  </si>
  <si>
    <t>558 694 271-3, tozos@tozos.cz</t>
  </si>
  <si>
    <t>Bioplynová stanice - TOZOS spol.s r.o.</t>
  </si>
  <si>
    <t>201</t>
  </si>
  <si>
    <t>MSK 33498, 2946/206</t>
  </si>
  <si>
    <t>26621908</t>
  </si>
  <si>
    <t>Občanské sdružení - TRIANON</t>
  </si>
  <si>
    <t>Na Horkách 1701/23, 737 01 Český Těšín</t>
  </si>
  <si>
    <t>558 711 033, 775 045 233, predseda@ostrianon.cz</t>
  </si>
  <si>
    <t>Centrum obnovitelných zdrojů energie</t>
  </si>
  <si>
    <t>Dokumentace EIA, ÚR, SP, energetický audit</t>
  </si>
  <si>
    <t>186</t>
  </si>
  <si>
    <t>MSK 324228, 2946/191</t>
  </si>
  <si>
    <t>Zoologická zahrada Ostrava, příspěvková organizace</t>
  </si>
  <si>
    <t>Michálkovická 197, 710 00 Ostrava - Slezská Ostrava</t>
  </si>
  <si>
    <t>596 241 269, director@zoo-ostrava.cz</t>
  </si>
  <si>
    <t>Výstavba bioplynové stanice na výrobu el. energie a tepla z biomasy</t>
  </si>
  <si>
    <t>PD pro budování bioplynové stanice</t>
  </si>
  <si>
    <t>1. 7. 2007</t>
  </si>
  <si>
    <t>37</t>
  </si>
  <si>
    <t>MSK 31982, 2946/42</t>
  </si>
  <si>
    <t>48749966</t>
  </si>
  <si>
    <t>Irena Tylšarová - VERENA</t>
  </si>
  <si>
    <t>fyzická osoba podnikající</t>
  </si>
  <si>
    <t>8. května 398/37, 795 01 Rýmařov</t>
  </si>
  <si>
    <t>tel.: 554 230 239, aneri.verena@tiscali.cz</t>
  </si>
  <si>
    <t>Instalace obnovitlených zdrojů energie - solární systém pro Zábavní minicentrum</t>
  </si>
  <si>
    <t>energetický audit, projektová dokumentace</t>
  </si>
  <si>
    <t>193</t>
  </si>
  <si>
    <t>MSK 32901, 2946/198</t>
  </si>
  <si>
    <t>26853558</t>
  </si>
  <si>
    <t>AGRO DVORCE s.r.o.</t>
  </si>
  <si>
    <t>Křišťanovice 171,79368 Křišťanovice</t>
  </si>
  <si>
    <t>554 745 006, 777 669 907, agd.pas@seznam.cz</t>
  </si>
  <si>
    <t>Výstavba kotle na biomasu, kogenerační jednotky v komb. s výstavbou výrobny paliv vč.technolog.linky</t>
  </si>
  <si>
    <t>Dokumentace EIA, SP, jiné náklady</t>
  </si>
  <si>
    <t>197</t>
  </si>
  <si>
    <t>MSK 32429, 2946/202</t>
  </si>
  <si>
    <t>Zvýšení využívání obnovitelných zdrojů v ZOO Ostrava - návštěvnické centrum</t>
  </si>
  <si>
    <t>44</t>
  </si>
  <si>
    <t>MSK 32306, 2946/49</t>
  </si>
  <si>
    <t>45192171</t>
  </si>
  <si>
    <t>Odetka a.s.</t>
  </si>
  <si>
    <t>Dělnická 157, 793 26 Vrbno pod Pradědem</t>
  </si>
  <si>
    <t>tel.: 554 751 602, esuk@odetka.cz</t>
  </si>
  <si>
    <t>Solární fotovoltaická elektrárna ODETKA, a.s.</t>
  </si>
  <si>
    <t>využívání obnovitelných zdrojů energie, projektová dokumentace a stavební povolení</t>
  </si>
  <si>
    <t>118b</t>
  </si>
  <si>
    <t>558 333 779, 602 566 318, dttas@seznam.cz</t>
  </si>
  <si>
    <t>Realizace komplexních opatření pro snížení spotřeby energie</t>
  </si>
  <si>
    <t>SSKA - Stavební společnost Karviná, a.s.</t>
  </si>
  <si>
    <t>98</t>
  </si>
  <si>
    <t>MSK 33025, 2946/117</t>
  </si>
  <si>
    <t>25858947</t>
  </si>
  <si>
    <t>KATR a.s.</t>
  </si>
  <si>
    <t>Potočná 334/5, 793 43 Stará Ves</t>
  </si>
  <si>
    <t>554 230 811, 724 247 412, sekretariat@katr.biz</t>
  </si>
  <si>
    <t>Náhrada kotle na uhlí kotlem na biomasu</t>
  </si>
  <si>
    <t>29.2.2008</t>
  </si>
  <si>
    <t>98b</t>
  </si>
  <si>
    <t>Rozšíření stávající kotelny o nový zdroj tepla</t>
  </si>
  <si>
    <t>214</t>
  </si>
  <si>
    <t>MSK 33242, 2946/219</t>
  </si>
  <si>
    <t>60776986</t>
  </si>
  <si>
    <t>INGEA realizace s.r.o.</t>
  </si>
  <si>
    <t>Polanecká 803, 721 07 Ostrava - Svinov</t>
  </si>
  <si>
    <t>596 628 447, 777 174 799, info@ingea-realizace.cz</t>
  </si>
  <si>
    <t>Středisko zpracování biomasy na biopalivo s výr.el.energie a tepla</t>
  </si>
  <si>
    <t>41</t>
  </si>
  <si>
    <t>MSK 31990, 2946/46</t>
  </si>
  <si>
    <t>44789416</t>
  </si>
  <si>
    <t>Zdenka Szmeková</t>
  </si>
  <si>
    <t xml:space="preserve">Jablunkov-Návsí 160, 739 92 </t>
  </si>
  <si>
    <t xml:space="preserve">tel.: 558 362 359, ekofarmakurajka@seznam.cz </t>
  </si>
  <si>
    <t>Ekologická farma KURAJKA pro přírodu</t>
  </si>
  <si>
    <t xml:space="preserve">rekonstrukce hospodářské budovy pro účely agroturistiky, vybudování ČOV, energeticky šetrné vytápění   </t>
  </si>
  <si>
    <t>26</t>
  </si>
  <si>
    <t>MSK 30902, 2946/31</t>
  </si>
  <si>
    <t>68948522</t>
  </si>
  <si>
    <t>Ing. Zdeněk Celta</t>
  </si>
  <si>
    <t>Dostojevského 2132/24, 746 01 Opava-Předměstí</t>
  </si>
  <si>
    <t>tel.: 553 652 741, celta@sendme.cz</t>
  </si>
  <si>
    <t>projektová dokumentace pro územní rozhodnutí a stavební povolení</t>
  </si>
  <si>
    <t>2.4.2007</t>
  </si>
  <si>
    <t>63</t>
  </si>
  <si>
    <t>MSK 32333, 2946/68</t>
  </si>
  <si>
    <t>49608487</t>
  </si>
  <si>
    <t>AGROSPOL STAŘÍČ, s.r.o.</t>
  </si>
  <si>
    <t>Staříč 42, 739 43 Staříč</t>
  </si>
  <si>
    <t>tel.: 558 660 211, agrospolstaric@seznam.cz</t>
  </si>
  <si>
    <t>Bioplynová stanice s kogenerační jednotkou</t>
  </si>
  <si>
    <t>projektová dokumentace pro územní řízení a stavební povolení, energetický audit</t>
  </si>
  <si>
    <t>64</t>
  </si>
  <si>
    <t>MSK 32336, 2946/69</t>
  </si>
  <si>
    <t>61933406</t>
  </si>
  <si>
    <t>Kondziolka Pavel</t>
  </si>
  <si>
    <t>Závada 202, 735 72 Petrovice u Karviné</t>
  </si>
  <si>
    <t>tel.: 596 363 931, jkplza@tiscali.cz</t>
  </si>
  <si>
    <t>Bioplynová stanice Závada</t>
  </si>
  <si>
    <t>65</t>
  </si>
  <si>
    <t>MSK 32338, 2946/226</t>
  </si>
  <si>
    <t>27780261</t>
  </si>
  <si>
    <t>Agrokras Energo s.r.o.</t>
  </si>
  <si>
    <t>Krasov 32, 793 94 Krasov</t>
  </si>
  <si>
    <t>tel.: 604 291 003, mruzek@sendme.cz</t>
  </si>
  <si>
    <t>Bioplynová stanice Agrokras Energo s.r.o.</t>
  </si>
  <si>
    <t>157</t>
  </si>
  <si>
    <t>MSK 33122, 2946/162</t>
  </si>
  <si>
    <t>64625206</t>
  </si>
  <si>
    <t>Dalibor Hanes</t>
  </si>
  <si>
    <t xml:space="preserve">79401 Lichnov-Dubnice 4, </t>
  </si>
  <si>
    <t>731 430 800 dalibor.hanes@seznam.cz</t>
  </si>
  <si>
    <t>Hanes-Bioplynová stanice</t>
  </si>
  <si>
    <t>EIA, DUR, DSP, EA</t>
  </si>
  <si>
    <t>216</t>
  </si>
  <si>
    <t>MSK 33217, 2946/221</t>
  </si>
  <si>
    <t>45236101</t>
  </si>
  <si>
    <t>Tadeáš Koch - Farma Stonava</t>
  </si>
  <si>
    <t>Stonava 1064, 735 34 Stonava</t>
  </si>
  <si>
    <t>596 422 153, 602 521 313, koch@farmastonava.cz</t>
  </si>
  <si>
    <t>Bioplynová stanice Stonava</t>
  </si>
  <si>
    <t>90</t>
  </si>
  <si>
    <t>MSK 32050, 2946/95</t>
  </si>
  <si>
    <t>14612984</t>
  </si>
  <si>
    <t>Václav Říha</t>
  </si>
  <si>
    <t>Rusín 100, 793 97 Rusín</t>
  </si>
  <si>
    <t>554 656 015, 724 262 993, vaclav.riha@atlas.cz</t>
  </si>
  <si>
    <t>Rusín - bioplynová stanice</t>
  </si>
  <si>
    <t>Součet opatření 3.3</t>
  </si>
  <si>
    <t>Opatření 3.4 Realizace úspor energie a využití odpadního tepla</t>
  </si>
  <si>
    <t>Opatření 3.4. Realizace úspor energie a využití odpadního tepla</t>
  </si>
  <si>
    <t>108</t>
  </si>
  <si>
    <t>MSK 32545, 2946/110</t>
  </si>
  <si>
    <t>00300764</t>
  </si>
  <si>
    <t>Štítina</t>
  </si>
  <si>
    <t>Hlavní 68, Štítina, 747 91 Štítina</t>
  </si>
  <si>
    <t>553 677 111, 724 216 141, epodatelna@stitina.cz</t>
  </si>
  <si>
    <t>3.4</t>
  </si>
  <si>
    <t>Příprava proj.dok."Výměna oken a zeteplení budovy školy v obci Štítina"</t>
  </si>
  <si>
    <t>Dokumentace DÚR, energetický audit</t>
  </si>
  <si>
    <t>116</t>
  </si>
  <si>
    <t>MSK 32953, 2946/120</t>
  </si>
  <si>
    <t>Osvobození 796, Orlová-Lutyně, 735 14 Orlová - Lutyně</t>
  </si>
  <si>
    <t>596 581 111, 604 236 941, urad@muor.cz</t>
  </si>
  <si>
    <t>PD zateplení a výměny výplní otvorů v objektu ZŠ, Školní 862</t>
  </si>
  <si>
    <t>125</t>
  </si>
  <si>
    <t>MSK 32913, 2946/128</t>
  </si>
  <si>
    <t>00297755</t>
  </si>
  <si>
    <t>Bílovec</t>
  </si>
  <si>
    <t>17. listopadu 411, Bílovec, 743 01 Bílovec</t>
  </si>
  <si>
    <t>556 414 203, 603 426 797, starosta@bilovec.cz</t>
  </si>
  <si>
    <t>PD-Realizace úspor energie v ZŠ ul.Komenského a MŠ na ul.Wolkerova v Bílovci</t>
  </si>
  <si>
    <t>215</t>
  </si>
  <si>
    <t>MSK 33241, 2946/220</t>
  </si>
  <si>
    <t>45193967</t>
  </si>
  <si>
    <t>AGRO - EKO spol.s r.o.</t>
  </si>
  <si>
    <t>597 325 894, 777 723 701, holusa@agro-eko.cz</t>
  </si>
  <si>
    <t>Využití odpadního tepla z výroby paliva a zateplení výrobní haly</t>
  </si>
  <si>
    <t>1.3.2007 - 31.5.2008</t>
  </si>
  <si>
    <t>137</t>
  </si>
  <si>
    <t>MSK 32927, 2946/140</t>
  </si>
  <si>
    <t>Mírová 178, 739 31</t>
  </si>
  <si>
    <t xml:space="preserve">Komplexní realizace úspor energie v budově mateřské školy </t>
  </si>
  <si>
    <t>zpracování projektové dokumentace na základě energetického auditu</t>
  </si>
  <si>
    <t>1.5.1007 - 31.12.2007</t>
  </si>
  <si>
    <t>6</t>
  </si>
  <si>
    <t>MSK 26739, 2946/7</t>
  </si>
  <si>
    <t>25354019</t>
  </si>
  <si>
    <t>Vzdělávací akademie Havířov s.r.o.</t>
  </si>
  <si>
    <t>Tajovského 2/1157, 736 01  Havířov - Podlesí</t>
  </si>
  <si>
    <t>596 475 137, tesarcik@obaka-havirov.cz</t>
  </si>
  <si>
    <t>Opatření pro řešení úspor energie v areálu budov vzdělávací akademie</t>
  </si>
  <si>
    <t>Energet.audit, projekt.dokumentace pro stavební povolení</t>
  </si>
  <si>
    <t>1.5.2007 - 30.4.2008</t>
  </si>
  <si>
    <t>9</t>
  </si>
  <si>
    <t>MSK 28908, 2946/12</t>
  </si>
  <si>
    <t>61984388</t>
  </si>
  <si>
    <t>Tělovýchovná jednota SOKOL Mosty u Jablunkova</t>
  </si>
  <si>
    <t>č.p. 700, 739 98  Mosty u Jablunkova</t>
  </si>
  <si>
    <t>558 368 067, karel.bury@seznam.cz</t>
  </si>
  <si>
    <t>Projektová dokumentace pro SP, energetický audit</t>
  </si>
  <si>
    <t>53</t>
  </si>
  <si>
    <t>MSK 32322, 2946/58</t>
  </si>
  <si>
    <t>Výměna oken a zateplení obvodového pláště budov ZŠ</t>
  </si>
  <si>
    <t>projektová dokumentace pro stavební povolení, minimalizace nákladů na vytápění</t>
  </si>
  <si>
    <t>72</t>
  </si>
  <si>
    <t>MSK 32320, 2946/77</t>
  </si>
  <si>
    <t>00300691</t>
  </si>
  <si>
    <t>Stěbořice</t>
  </si>
  <si>
    <t>Stěbořice 28, 747 51 Stěbořice</t>
  </si>
  <si>
    <t>553 661 017, 724 862 410, steborice@cbox.cz</t>
  </si>
  <si>
    <t>Zateplení budov a výměna oken ZŠ Stěbořice</t>
  </si>
  <si>
    <t>149</t>
  </si>
  <si>
    <t>MSK 33093, 2946/154</t>
  </si>
  <si>
    <t xml:space="preserve">Sedliště </t>
  </si>
  <si>
    <t>Sedliště 271, 739 36 Sedliště</t>
  </si>
  <si>
    <t>558 658 129 sedliste@applet.cz</t>
  </si>
  <si>
    <t>Komplex budov KD + OÚ Sedliště - PD stavebních úprav fasády objektu</t>
  </si>
  <si>
    <t>DUR, DSP</t>
  </si>
  <si>
    <t>171</t>
  </si>
  <si>
    <t>MSK 33017, 2946/176</t>
  </si>
  <si>
    <t>00635464</t>
  </si>
  <si>
    <t>Děhylov</t>
  </si>
  <si>
    <t>Výstavní 17, 747 94 Děhylov</t>
  </si>
  <si>
    <t>tel.: 595 057 028, urad@dehylov.cz</t>
  </si>
  <si>
    <t>Energetické úspory v obecních budovách podle podmínek energetického auditu</t>
  </si>
  <si>
    <t>snížení energetické náročnosti budov v majetku obce (budova ZŠ a OÚ)</t>
  </si>
  <si>
    <t>1.4.2007 - 31.3.2008</t>
  </si>
  <si>
    <t>187</t>
  </si>
  <si>
    <t>MSK 33095, 2946/192</t>
  </si>
  <si>
    <t>Rekonstrukce bytového domu v Ostravě - Radvanicích, ulice Revírní 4 a 5</t>
  </si>
  <si>
    <t>PD objektu se zaměřením na odstranění tepelných mostů, zateplení  a výměnu oken</t>
  </si>
  <si>
    <t>1.4.2007 - 31.5.2008</t>
  </si>
  <si>
    <t>8</t>
  </si>
  <si>
    <t>MSK 28582, 2946/11</t>
  </si>
  <si>
    <t>00297658</t>
  </si>
  <si>
    <t>Stonava</t>
  </si>
  <si>
    <t>Stonava 730, 735 34 Stonava</t>
  </si>
  <si>
    <t>596 422 169, obec@stonava.cz</t>
  </si>
  <si>
    <t>Projektová dokumentace, energetický audit</t>
  </si>
  <si>
    <t>31.7.2007</t>
  </si>
  <si>
    <t>31.7.2007 - 31.12.2007</t>
  </si>
  <si>
    <t>196</t>
  </si>
  <si>
    <t>MSK 32431, 2946/201</t>
  </si>
  <si>
    <t>Snížení energetické náročnosti KD Dolní Benešov</t>
  </si>
  <si>
    <t>84</t>
  </si>
  <si>
    <t>MSK 32028, 2946/89</t>
  </si>
  <si>
    <t>63026112</t>
  </si>
  <si>
    <t>Vendryně</t>
  </si>
  <si>
    <t>Vendryně 500, 739 94 Vendryně</t>
  </si>
  <si>
    <t>558 350 348, 602 532 932, obec@vendryne.cz</t>
  </si>
  <si>
    <t xml:space="preserve">Snížení energetické náročnosti obecních budov </t>
  </si>
  <si>
    <t>1.4.207 - 30.6.2008</t>
  </si>
  <si>
    <t>122</t>
  </si>
  <si>
    <t>MSK 32965, 2946/126</t>
  </si>
  <si>
    <t>00296546</t>
  </si>
  <si>
    <t>Bruzovice</t>
  </si>
  <si>
    <t>Bruzovice 214, 739 36 Sedliště</t>
  </si>
  <si>
    <t>558 653 123, 603 295 171, starosta@bruzovice.cz</t>
  </si>
  <si>
    <t>Snížení energetické náročnosti ZŠ a MŠ Bruzovice</t>
  </si>
  <si>
    <t>178</t>
  </si>
  <si>
    <t>MSK 32984, 2946/183</t>
  </si>
  <si>
    <t>Palkovice</t>
  </si>
  <si>
    <t>Palkovice 619, 739 41</t>
  </si>
  <si>
    <t>tel.: 558 656 124, starosta@palkovice.cz (oupalkovice@palkovice.cz)</t>
  </si>
  <si>
    <t>Snížení energetické náročnosti vytápění bytového domu v obci</t>
  </si>
  <si>
    <t>zpracování dokumentace pro stavební povolení, energetický audit</t>
  </si>
  <si>
    <t>188</t>
  </si>
  <si>
    <t>MSK 33097, 2946/193</t>
  </si>
  <si>
    <t>Rekonstrukce mateřské školky, ul. Těšínská</t>
  </si>
  <si>
    <t>189</t>
  </si>
  <si>
    <t>MSK 33098, 2946/194</t>
  </si>
  <si>
    <t>Rekonstrukce mateřské školky, ul. Za Ještěrkou</t>
  </si>
  <si>
    <t>21</t>
  </si>
  <si>
    <t>MSK 31685, 2946/26</t>
  </si>
  <si>
    <t>00300390</t>
  </si>
  <si>
    <t>Ludgeřovice</t>
  </si>
  <si>
    <t>Markvartovická 52/48, Ludgeřovice, 747 14 Ludgeřovice</t>
  </si>
  <si>
    <t>595 052 278, 724 274 065, urad@ludgerovice.cz</t>
  </si>
  <si>
    <t>Snížení energetické náročnosti komplexu budov ZŠ 1.-9. roč., ul.Markvartovická, Ludgeřovice</t>
  </si>
  <si>
    <t>38</t>
  </si>
  <si>
    <t>MSK 31983, 2946/43</t>
  </si>
  <si>
    <t>Náměstí Míru 1, 744 01 Frenštát pod Radhoštěm</t>
  </si>
  <si>
    <t>tel.: 556 833 110, stanislav. hrabovsky@mufrenstat.cz</t>
  </si>
  <si>
    <t xml:space="preserve">Energetický audit sportovišť </t>
  </si>
  <si>
    <t>zjištění energetické náročnosti budovy, realizace úspor energií</t>
  </si>
  <si>
    <t>91</t>
  </si>
  <si>
    <t>MSK 32048, 2946/96</t>
  </si>
  <si>
    <t>Energetické úspory v MŠ Mosty u Jablunkova</t>
  </si>
  <si>
    <t>Energetický audit, jiná dokumentace</t>
  </si>
  <si>
    <t>154d</t>
  </si>
  <si>
    <t>Výměna termoregulačních ventilů v hlavní budově městského úřadu Český Těšín</t>
  </si>
  <si>
    <t>30.9.2007</t>
  </si>
  <si>
    <t>172</t>
  </si>
  <si>
    <t>MSK 32955, 2946/177</t>
  </si>
  <si>
    <t>PD zateplení a výměny výplní otvorů v objektu DKMO</t>
  </si>
  <si>
    <t>zpracování projektové dokumentace  a zajištění stavebního povolení</t>
  </si>
  <si>
    <t>viz žádost PD odkanalizování okrajových částí města (182)</t>
  </si>
  <si>
    <t>dtto</t>
  </si>
  <si>
    <t>183</t>
  </si>
  <si>
    <t>MSK 32951, 2946/188</t>
  </si>
  <si>
    <t>PD zateplení a výměny výplní otvorů v objektu MŠ, Okružní 917</t>
  </si>
  <si>
    <t>3</t>
  </si>
  <si>
    <t>MSK 25242, 2946/4</t>
  </si>
  <si>
    <t>41034635</t>
  </si>
  <si>
    <t>Tělocvičná jednota SOKOL Poruba</t>
  </si>
  <si>
    <t>Vřesinská 121, 708 00  Ostrava - Poruba</t>
  </si>
  <si>
    <t>596 924 639, sokolporuba@sokolporuba.wz.cz</t>
  </si>
  <si>
    <t>Zateplení tělocvičny a soc.zažízení</t>
  </si>
  <si>
    <t>Projektová dokumentace , tepelný audit</t>
  </si>
  <si>
    <t>4</t>
  </si>
  <si>
    <t>MSK 25720, 2946/5</t>
  </si>
  <si>
    <t>25860836</t>
  </si>
  <si>
    <t>MEPHACENTRUM, a.s.</t>
  </si>
  <si>
    <t>Opavská 962/39, 708 68  Ostrava - Poruba</t>
  </si>
  <si>
    <t>596 973 333, sekretariat@mephacentrum.cz</t>
  </si>
  <si>
    <t>Komplexní opatření pro snížení spotřeby energie</t>
  </si>
  <si>
    <t>51</t>
  </si>
  <si>
    <t>MSK 32313, 2946/56</t>
  </si>
  <si>
    <t xml:space="preserve">Nehlsen Třinec, s.r.o. </t>
  </si>
  <si>
    <t>Realizace komplexních opatření za účelem snížení spotřeby energie ve vybraných objektech spol. Nehlsen s.r.o.</t>
  </si>
  <si>
    <t>rekonstrukce objektu, energetický audit</t>
  </si>
  <si>
    <t>164</t>
  </si>
  <si>
    <t>MSK 32918, 2946/169</t>
  </si>
  <si>
    <t>25830716</t>
  </si>
  <si>
    <t>Slévárny Třinec, a.s.</t>
  </si>
  <si>
    <t>Průmyslová 1001, 739 61 Třinec - Staré Město</t>
  </si>
  <si>
    <t>tel.: 558 532 040, foundry@trz.cz</t>
  </si>
  <si>
    <t>Projekt rekonstrukce zdroje tepla, včetně snížení energetické náročnosti objektů</t>
  </si>
  <si>
    <t>1.10.2007</t>
  </si>
  <si>
    <t>117</t>
  </si>
  <si>
    <t>MSK 32915, 2946/121</t>
  </si>
  <si>
    <t>26784611</t>
  </si>
  <si>
    <t>Vesuvius Solar Crucible, s.r.o.</t>
  </si>
  <si>
    <t>Konská 740, 739 61 Třinec</t>
  </si>
  <si>
    <t>558 307 511,602 474 363, www.vesuvius.com</t>
  </si>
  <si>
    <t>Využití odpadního tepla na provoze Vesuvius Solar Crucible</t>
  </si>
  <si>
    <t>54</t>
  </si>
  <si>
    <t>MSK 32302, 2946/59</t>
  </si>
  <si>
    <t>00635162</t>
  </si>
  <si>
    <t>Městská nemocnice Ostrava, příspěvková organizace</t>
  </si>
  <si>
    <t>Nemocniční 20, 728 80 Ostrava - Moravská Ostrava a Přívoz</t>
  </si>
  <si>
    <t>tel.: 596 191 111, mnof@mnof.cz</t>
  </si>
  <si>
    <t>Zvýšení energetické účinnosti tepelného hospodářství v areálu MNO</t>
  </si>
  <si>
    <t xml:space="preserve">projektová dokumentace, minimalizace tepelných ztrát </t>
  </si>
  <si>
    <t>?</t>
  </si>
  <si>
    <t>113</t>
  </si>
  <si>
    <t>MSK 32907, 2946/114</t>
  </si>
  <si>
    <t>Ostrava, městský obvod Poruba</t>
  </si>
  <si>
    <t>Klimkovická 55, 708 56 Ostrava-Poruba</t>
  </si>
  <si>
    <t>599 480 111, info@moporuba.cz</t>
  </si>
  <si>
    <t xml:space="preserve">Příprava realizace energet.úspor v objektech MŠ v MOb </t>
  </si>
  <si>
    <t>20.3.2007</t>
  </si>
  <si>
    <t>124</t>
  </si>
  <si>
    <t>MSK 32912, 2946/127</t>
  </si>
  <si>
    <t xml:space="preserve">Příprava realizace energet.úspor v objektech ZŠ v MOb </t>
  </si>
  <si>
    <t>142</t>
  </si>
  <si>
    <t>MSK 32941, 2946/147</t>
  </si>
  <si>
    <t>599 480 331 evalova@moporuba.cz</t>
  </si>
  <si>
    <t>Příprava realizace energetických úspor v objektech mateřských škol v Mob Poruba - projektová dokumentace</t>
  </si>
  <si>
    <t>132</t>
  </si>
  <si>
    <t>MSK 32908, 2946/135</t>
  </si>
  <si>
    <t>Příprava realizace energetických úspor</t>
  </si>
  <si>
    <t>Vypracování energetických auditů</t>
  </si>
  <si>
    <t>1. 3. 2007</t>
  </si>
  <si>
    <t>Součet opatření 3.4</t>
  </si>
  <si>
    <t>Opatření 3.5 Enviromentálně šetrné systémy vytápění a příprava teplé vody pro fyzické osoby</t>
  </si>
  <si>
    <t>134</t>
  </si>
  <si>
    <t>MSK 32924, 2946/137</t>
  </si>
  <si>
    <t>Ing. Marek Olšar</t>
  </si>
  <si>
    <t>fyzická osoba</t>
  </si>
  <si>
    <t>Nošovice 33, 739 51 Nošovice</t>
  </si>
  <si>
    <t>603 881 674, olsarm@email.cz</t>
  </si>
  <si>
    <t>3.5</t>
  </si>
  <si>
    <t xml:space="preserve">Projektová dokumentace pro vytápění  </t>
  </si>
  <si>
    <t>PD pro vytápění  a přípravu TUV tepelným čerpadlem a solárním systémem</t>
  </si>
  <si>
    <t>1. 5. 2007</t>
  </si>
  <si>
    <t>Součet 3.5</t>
  </si>
  <si>
    <t>Opatření 3.3 a 3.4</t>
  </si>
  <si>
    <t>177</t>
  </si>
  <si>
    <t>MSK 32980, 2946/182</t>
  </si>
  <si>
    <t>60318368</t>
  </si>
  <si>
    <t>Bílá Holubice, s.r.o.</t>
  </si>
  <si>
    <t>Za Humny 1357/44, 747 05 Opava</t>
  </si>
  <si>
    <t>tel.: 556 303 444, urbansky@seznam.cz</t>
  </si>
  <si>
    <t>3.3, 3.4</t>
  </si>
  <si>
    <t>Rekonstrukce vytápění objektů rekreačního arálu s využitím geotermálního zdroje</t>
  </si>
  <si>
    <t>snížení produkce emisí v lokalitě, zpracování PD, energetický audit</t>
  </si>
  <si>
    <t>1.4.2007 - 31.10.2008</t>
  </si>
  <si>
    <t>109</t>
  </si>
  <si>
    <t>MSK 32544, 2946/111</t>
  </si>
  <si>
    <t>"Výměna zastaralého otopného systému za ekolog.šetrný v budově školy"</t>
  </si>
  <si>
    <t>Dokumentace EIA, ÚR,SP,energetický audit,jiná</t>
  </si>
  <si>
    <t>131</t>
  </si>
  <si>
    <t>MSK 32975, 2946/134</t>
  </si>
  <si>
    <t>558 656 124, starosta@palkovice.cz</t>
  </si>
  <si>
    <t>Rekonstrukce vytápění objektu s využitím  geotermálních systémů</t>
  </si>
  <si>
    <t>Pořízení projektové dokumentace</t>
  </si>
  <si>
    <t>31. 10. 2008</t>
  </si>
  <si>
    <t>184</t>
  </si>
  <si>
    <t>MSK 33026, 2946/189</t>
  </si>
  <si>
    <t>25890689</t>
  </si>
  <si>
    <t>SPEDOMAT s.r.o.</t>
  </si>
  <si>
    <t>Bukovecká 615, 739 91 Jablunkov</t>
  </si>
  <si>
    <t>tel.: 558 358 211, spedomat@tiscali.cz</t>
  </si>
  <si>
    <t>Revitalizace areálu služeb fy SPEDOMAT s.r.o.</t>
  </si>
  <si>
    <t>energetický audit, dokumentace pro územní řízení a stavební povolení</t>
  </si>
  <si>
    <t>15.3.2007</t>
  </si>
  <si>
    <t>Součet 3.3, 3.4</t>
  </si>
  <si>
    <t>Oblast 3 - Energetika</t>
  </si>
  <si>
    <t>Opatření 4. Zemědělství a lesní hospodářství</t>
  </si>
  <si>
    <t>Opatření 4 Zemědělství a lesní hospodářství</t>
  </si>
  <si>
    <t>195</t>
  </si>
  <si>
    <t>MSK 32904, 2946/200</t>
  </si>
  <si>
    <t>4.2</t>
  </si>
  <si>
    <t>Založení porostů rychle rostoucích dřevin</t>
  </si>
  <si>
    <t xml:space="preserve">Dokumentace jiná </t>
  </si>
  <si>
    <t>139</t>
  </si>
  <si>
    <t>MSK 32937, 2946/142</t>
  </si>
  <si>
    <t>4.5</t>
  </si>
  <si>
    <t>Rekreační využití lesů Krnov</t>
  </si>
  <si>
    <t>31. 6. 2008</t>
  </si>
  <si>
    <t>174</t>
  </si>
  <si>
    <t>MSK 32958, 2946/179</t>
  </si>
  <si>
    <t>70305374</t>
  </si>
  <si>
    <t>Mikroregion Žermanické a Těrlické přehrady</t>
  </si>
  <si>
    <t>Soběšovice 45, 739 22</t>
  </si>
  <si>
    <t>tel.: 558 404 551, luston@seznam.cz</t>
  </si>
  <si>
    <t>Chodník pro chodce a outdoorové aktivity kolem Žermanické přehrady</t>
  </si>
  <si>
    <t>rozvoj cestovního ruchu kolem přehrady</t>
  </si>
  <si>
    <t>1.9.2007</t>
  </si>
  <si>
    <t>Oblast 4 - Lesní hospodářství</t>
  </si>
  <si>
    <t>Opatření 5.3 Obnova krajinných struktur</t>
  </si>
  <si>
    <t>160</t>
  </si>
  <si>
    <t>MSK 33113, 2946/165</t>
  </si>
  <si>
    <t>Ostrava, městský obvod Nová Ves</t>
  </si>
  <si>
    <t>Rolnická 139, 709 00 Ostrava-Nová Ves</t>
  </si>
  <si>
    <t>599 419 302 jkubova@novaves.ostrava.cz</t>
  </si>
  <si>
    <t>5.3</t>
  </si>
  <si>
    <t>Obnova vodního režimu v lokalitě rybníky - Ostrava-Nová Ves, vytvoření doprovodných krajinných prvků</t>
  </si>
  <si>
    <t>211</t>
  </si>
  <si>
    <t>MSK 33180, 2946/216</t>
  </si>
  <si>
    <t>00300063</t>
  </si>
  <si>
    <t>Hlučín</t>
  </si>
  <si>
    <t>Mírové náměstí 23/24, 748 01 Hlučín</t>
  </si>
  <si>
    <t>tel.: 595 020 214 (211), starosta@hlucin.cz (podatelna@hlucin.cz)</t>
  </si>
  <si>
    <t>Příprava a realizace prvků místního ÚSES krajiny v lokalitě Hlučín - cihelna</t>
  </si>
  <si>
    <t>zpracování podkladů pro změnu územního plánu a plán realizace ÚSES</t>
  </si>
  <si>
    <t>48</t>
  </si>
  <si>
    <t>MSK 32310, 2946/53</t>
  </si>
  <si>
    <t>ZOO Ostrava</t>
  </si>
  <si>
    <t>tel.: 596 241 269, trainer@trainer.cz</t>
  </si>
  <si>
    <t>Expozice mokřadní ekosystém - úprava rybníka č. 5 v areálu ZOO Ostrava</t>
  </si>
  <si>
    <t>zvýšení biodiverzity krajiny a atraktivity prostředí</t>
  </si>
  <si>
    <t>1.4.2007 - 1.10.2008</t>
  </si>
  <si>
    <t>154a</t>
  </si>
  <si>
    <t>558 713 100 ganczarczykova@tesin.cz</t>
  </si>
  <si>
    <t>Park u centrálního hřbitova v Českém Těšíně</t>
  </si>
  <si>
    <t>27</t>
  </si>
  <si>
    <t>MSK 30899, 2946/32</t>
  </si>
  <si>
    <t>00635588</t>
  </si>
  <si>
    <t>Vršovice</t>
  </si>
  <si>
    <t>Vršovice 38, 747 61 Raduň</t>
  </si>
  <si>
    <t>tel.: 553 796 224, obec.vrsovice@volny.cz</t>
  </si>
  <si>
    <t>Obnova krajinných struktur</t>
  </si>
  <si>
    <t>založení nových a obnova stávajících výsadeb nelesní zeleně v krajině</t>
  </si>
  <si>
    <t>1.11.2007 - 31.8.2008</t>
  </si>
  <si>
    <t>141</t>
  </si>
  <si>
    <t>MSK 32946, 2946/146</t>
  </si>
  <si>
    <t>Starý Jičín 6, 742 31 Starý Jičín</t>
  </si>
  <si>
    <t>556 752 551   podatelna@stary-jicin.cz</t>
  </si>
  <si>
    <t>Krajinné úpravy - revitalizace životního prostředí v obci Starý Jičín</t>
  </si>
  <si>
    <t>154b</t>
  </si>
  <si>
    <t>Ozelenění reprezentativních ulic města Český Těšín</t>
  </si>
  <si>
    <t>114</t>
  </si>
  <si>
    <t>MSK 32911, 2946/119</t>
  </si>
  <si>
    <t>Klimkovická 55, 708 56 Ostrava - Poruba</t>
  </si>
  <si>
    <t>Sadovnické úpravy</t>
  </si>
  <si>
    <t>Součet - opatření 5.3</t>
  </si>
  <si>
    <t>Opatření 5.4 Optimalizace vodního režimu krajiny</t>
  </si>
  <si>
    <t>49</t>
  </si>
  <si>
    <t xml:space="preserve">MSK 32311, 2946/54 </t>
  </si>
  <si>
    <t>5.4</t>
  </si>
  <si>
    <t>Odbahnění a úpravy rybníka č. 1 v areálu ZOO Ostrava</t>
  </si>
  <si>
    <t>zvýšení estetické a krajinářské hodnoty území</t>
  </si>
  <si>
    <t>47</t>
  </si>
  <si>
    <t>MSK 32339, 2946/52</t>
  </si>
  <si>
    <t>00600695</t>
  </si>
  <si>
    <t>Zbyslavice</t>
  </si>
  <si>
    <t>Zbyslavice 81, 742 83 Klimkovice</t>
  </si>
  <si>
    <t>tel.: 556 421 721, zbyslavice@raz-dva.cz</t>
  </si>
  <si>
    <t>Revitalizace údolí Seziny v obci Zbyslavice-Dolní louky</t>
  </si>
  <si>
    <t>vybudování a obnova retenčních nádrží a mokřadů, vytvoření porostů</t>
  </si>
  <si>
    <t>159</t>
  </si>
  <si>
    <t>MSK 32952, 2946/164</t>
  </si>
  <si>
    <t>42005736</t>
  </si>
  <si>
    <t>František Štefl</t>
  </si>
  <si>
    <t>79397 Rusín-Hrozová 18, okres: Bruntál</t>
  </si>
  <si>
    <t>554 656 003 steflova.farma@seznam.cz</t>
  </si>
  <si>
    <t>Vodní nádrž v k.ú. Hrozová</t>
  </si>
  <si>
    <t>v žádosti 30.9.2009</t>
  </si>
  <si>
    <t>210</t>
  </si>
  <si>
    <t>MSK 33178, 2946/215</t>
  </si>
  <si>
    <t>27036294</t>
  </si>
  <si>
    <t>Občanské sdružení Potůček</t>
  </si>
  <si>
    <t>Nerudova 338, 793 51 Břidličná</t>
  </si>
  <si>
    <t>tel.: 603 769 922, sdruzeni.potucek@seznam.cz</t>
  </si>
  <si>
    <t>Dokumentace revitalizace potoka Bazalverk v kontextu celého povodí</t>
  </si>
  <si>
    <t>PD pro revitalizaci povodí</t>
  </si>
  <si>
    <t>1.6.2007 - 31.5.2008</t>
  </si>
  <si>
    <t>101</t>
  </si>
  <si>
    <t>MSK 32932, 2946/103</t>
  </si>
  <si>
    <t>Optimalizace vodního režimu Chářovská</t>
  </si>
  <si>
    <t>Dokumentace EIA, ÚR</t>
  </si>
  <si>
    <t>80</t>
  </si>
  <si>
    <t>MSK 32017, 2946/85</t>
  </si>
  <si>
    <t>Ochrana proti vodní erozi a omezování negativ.důsledků povrch.odtoku vody</t>
  </si>
  <si>
    <t>31</t>
  </si>
  <si>
    <t>MSK 30907, 2946/36</t>
  </si>
  <si>
    <t>00576085</t>
  </si>
  <si>
    <t>Horní Životice</t>
  </si>
  <si>
    <t>Horní Životice 126, 793 12 Horní Benešov</t>
  </si>
  <si>
    <t>tel.: 554 748 510, h.zivotice@razdva.cz</t>
  </si>
  <si>
    <t>Revitalizace rybníku v Horních Životicích</t>
  </si>
  <si>
    <t>obnova funkce rybníku jako krajinotvorného prvku</t>
  </si>
  <si>
    <t>Součet - opatření 5.4</t>
  </si>
  <si>
    <t>Opatření 5.5 Podpora regenerace urbanizované krajiny</t>
  </si>
  <si>
    <t>75.</t>
  </si>
  <si>
    <t>25</t>
  </si>
  <si>
    <t>MSK 31184, 2946/30</t>
  </si>
  <si>
    <t>Frýdek - Místek</t>
  </si>
  <si>
    <t>tel: 558 609 111, podatelna@frydekmistek.cz</t>
  </si>
  <si>
    <t>5.5</t>
  </si>
  <si>
    <t>Obnova Zámeckého parku a nový park Jižní svahy</t>
  </si>
  <si>
    <t>zřízení naučné stezky "Okolo Frýdku", propojení zelených koridorů městské zeleně v okolí Městské pamatkové zóny Frýdek</t>
  </si>
  <si>
    <t>1.5.2007 - 31.1.2008</t>
  </si>
  <si>
    <t>76.</t>
  </si>
  <si>
    <t>12</t>
  </si>
  <si>
    <t>MSK 30612, 2946/16</t>
  </si>
  <si>
    <t>554 706 310, posta@mubruntal.cz</t>
  </si>
  <si>
    <t>Regenerace městského parku na ul. Kavalcova v Bruntále</t>
  </si>
  <si>
    <t>77.</t>
  </si>
  <si>
    <t>166</t>
  </si>
  <si>
    <t>MSK 33004, 2946/171</t>
  </si>
  <si>
    <t>00635421</t>
  </si>
  <si>
    <t>Uhlířov</t>
  </si>
  <si>
    <t>Uhlířov 55, 747 84 Melč</t>
  </si>
  <si>
    <t>tel.: 553 791 424, ou.uhlirov@volny.cz</t>
  </si>
  <si>
    <t>Obnova zeleně v rekreačním a sportovním areálu obce</t>
  </si>
  <si>
    <t>odstranění nemocných stromů, příprava půdy pro novou výsadbu</t>
  </si>
  <si>
    <t>78.</t>
  </si>
  <si>
    <t>167</t>
  </si>
  <si>
    <t>MSK 33010, 2946/172</t>
  </si>
  <si>
    <t>00534722</t>
  </si>
  <si>
    <t>Kyjovice</t>
  </si>
  <si>
    <t>Kyjovice 2, 747 68</t>
  </si>
  <si>
    <t>tel.: 553 778 930 (013), ou@kyjovice.cz</t>
  </si>
  <si>
    <t>Regenerace, obnova a rozšíření zeleně v obci Kyjovice</t>
  </si>
  <si>
    <t>revitalizace a výsadba nové zeleně, zpracování PD</t>
  </si>
  <si>
    <t>79.</t>
  </si>
  <si>
    <t>88</t>
  </si>
  <si>
    <t>MSK 32298, 2946/93</t>
  </si>
  <si>
    <t>64629881</t>
  </si>
  <si>
    <t>Občanské sdružení Hájenka</t>
  </si>
  <si>
    <t>Janíkovo sedlo 36, 742 21 Kopřivnice</t>
  </si>
  <si>
    <t>604 526 114, hajenka@centrum.cz</t>
  </si>
  <si>
    <t>Revitalizace vybraných ekosystémů Štramberského krasu</t>
  </si>
  <si>
    <t>80.</t>
  </si>
  <si>
    <t>105</t>
  </si>
  <si>
    <t>MSK 32742, 2946/107</t>
  </si>
  <si>
    <t>Založení městského lesoparku ve Vrbně p.P.</t>
  </si>
  <si>
    <t>81.</t>
  </si>
  <si>
    <t>15</t>
  </si>
  <si>
    <t>MSK 30775, 2946/19</t>
  </si>
  <si>
    <t>02967590</t>
  </si>
  <si>
    <t>Jablunkov</t>
  </si>
  <si>
    <t>Dukelská 144, Jablunkov, 739 91</t>
  </si>
  <si>
    <t>558 340 615, starosta@jablunkov.cz</t>
  </si>
  <si>
    <t>Obnova a zakládání parků, sídelní zeleně na území Města Jablunkov</t>
  </si>
  <si>
    <t>Projektová dokumentace - inventarizace, podklady pro vlastní realizaci</t>
  </si>
  <si>
    <t>1.6.2007 - 31.12.2007</t>
  </si>
  <si>
    <t>82.</t>
  </si>
  <si>
    <t>185</t>
  </si>
  <si>
    <t>MSK 33030, 2946/190</t>
  </si>
  <si>
    <t>00849952</t>
  </si>
  <si>
    <t>Jezdkovice</t>
  </si>
  <si>
    <t>Jezdkovice 32, 747 55 Litultovice</t>
  </si>
  <si>
    <t>tel.: 553 661 357, obec. jezdkovice@quick.cz</t>
  </si>
  <si>
    <t>Podpora regenerace urbanizované krajiny</t>
  </si>
  <si>
    <t>obnova zámeckého parku a trvalé zeleně</t>
  </si>
  <si>
    <t>30.1.2008</t>
  </si>
  <si>
    <t>1.1.2007 - 30.1.2008</t>
  </si>
  <si>
    <t>92</t>
  </si>
  <si>
    <t>MSK 32319, 2946/97</t>
  </si>
  <si>
    <t>00297313</t>
  </si>
  <si>
    <t>Třinec</t>
  </si>
  <si>
    <t>Jablunkovská 160, Třinec, 739 61 Třinec</t>
  </si>
  <si>
    <t>558 306 111, sekretariat@trinecko.cz</t>
  </si>
  <si>
    <t>Rekonstrukce lesoparku v Třinci</t>
  </si>
  <si>
    <t>126</t>
  </si>
  <si>
    <t>MSK 32922, 2946/129</t>
  </si>
  <si>
    <t>Revitalizace oderského hřbitova</t>
  </si>
  <si>
    <t>Součet opatření 5.5</t>
  </si>
  <si>
    <t>Opatření 5.6 Prevence sesuvů a skslních řícení, monitorování geofaktorů a následků hornické činnosti a hodnocení neobnovitelných přírodních zdrojů včetně zdrojů podzemních vod</t>
  </si>
  <si>
    <t>Opatření 5.6 Prevence sesuvů a skalních řícení, monitorování geofaktorů a následků hornické činnosti a hodnocení neobnovitelných zdrojů včetně zdrojů podzemních vod</t>
  </si>
  <si>
    <t>158</t>
  </si>
  <si>
    <t>MSK 33125, 2946/163</t>
  </si>
  <si>
    <t>Fryštátská 72/1, Karviná, 733 24 Karviná-Fryštát</t>
  </si>
  <si>
    <t>596 389 619 nemec@karvina.org</t>
  </si>
  <si>
    <t>5.6</t>
  </si>
  <si>
    <t>Karviná-Fryštát - městská památková zóna - inženýrsko-geologický průzkum a monitoring</t>
  </si>
  <si>
    <t>Dokumentace pro vydání příslušného rozhodnutí</t>
  </si>
  <si>
    <t>Součet opatření  5.6</t>
  </si>
  <si>
    <t>Oblast 5 - příroda</t>
  </si>
  <si>
    <t>Nehodnocené žádosti</t>
  </si>
  <si>
    <t>1.</t>
  </si>
  <si>
    <t>33</t>
  </si>
  <si>
    <t>MSK 30905, 2946/38</t>
  </si>
  <si>
    <t>Projektová dokumentace na výstavbu odvodňovacího kanálu v Arnultovicích</t>
  </si>
  <si>
    <t>2.</t>
  </si>
  <si>
    <t>205</t>
  </si>
  <si>
    <t>MSK 33478, 2946/210</t>
  </si>
  <si>
    <t>00298212</t>
  </si>
  <si>
    <t>Nový Jičín</t>
  </si>
  <si>
    <t>Masarykovo náměstí 1, Nový Jičín, 741 01 Nový Jičín</t>
  </si>
  <si>
    <t>556 768 222, 603 889 309, podatelna@novyjicin-town.cz</t>
  </si>
  <si>
    <t>Kanalizace splašková - místní část Žilina u Nového Jičína II.etapa</t>
  </si>
  <si>
    <t>1.10.2006</t>
  </si>
  <si>
    <t>31.6.2007</t>
  </si>
  <si>
    <t>3.</t>
  </si>
  <si>
    <t>52</t>
  </si>
  <si>
    <t>MSK 32323, 2946/57</t>
  </si>
  <si>
    <t>Výstavba ČOV a rekonstrukce části kanalizace pro obec Štěpánkovice</t>
  </si>
  <si>
    <t>4.</t>
  </si>
  <si>
    <t>82</t>
  </si>
  <si>
    <t>MSK 32031, 2946/87</t>
  </si>
  <si>
    <t>558 341 040, 731 504 481, podatelna@pisek-obec.cz</t>
  </si>
  <si>
    <t>Rozšíření kanalizace -centrum obce</t>
  </si>
  <si>
    <t>5.</t>
  </si>
  <si>
    <t>46</t>
  </si>
  <si>
    <t>MSK 32316, 2946/51</t>
  </si>
  <si>
    <t>00300161</t>
  </si>
  <si>
    <t>Chuchelná</t>
  </si>
  <si>
    <t>Mírová 23, 747 24 Chuchelná</t>
  </si>
  <si>
    <t>tel.: 553 650 138, obec.chuchelna@tiscali.cz</t>
  </si>
  <si>
    <t>Protipovodňová opatření v území bývalého kravína a vepřína</t>
  </si>
  <si>
    <t>vypracování dokumentace pro územní a stavební povolení k výstavbě ochranné hráze</t>
  </si>
  <si>
    <t>6.</t>
  </si>
  <si>
    <t>75</t>
  </si>
  <si>
    <t>MSK 32325, 2946/80</t>
  </si>
  <si>
    <t>Slezská 520/13, Štěpánkovice, 747 28</t>
  </si>
  <si>
    <t>553 756 122, 724 180 669, b.ous@volny.cz</t>
  </si>
  <si>
    <t>Stavba poldru v obci Štěpánkovice - osada Svoboda</t>
  </si>
  <si>
    <t>Dokumentace ÚR, SP, jiná</t>
  </si>
  <si>
    <t>7.</t>
  </si>
  <si>
    <t>115</t>
  </si>
  <si>
    <t>MSK 33118, 2946/143</t>
  </si>
  <si>
    <t>Vřesina, potok Suhrady -úprava koryta</t>
  </si>
  <si>
    <t>29.2.2007</t>
  </si>
  <si>
    <t>8.</t>
  </si>
  <si>
    <t>1a</t>
  </si>
  <si>
    <t>MSK 23278, 2946/2</t>
  </si>
  <si>
    <t>00052001</t>
  </si>
  <si>
    <t>Bytové družstvo v Orlové</t>
  </si>
  <si>
    <t>družstvo</t>
  </si>
  <si>
    <t>Masarykova 1326, 735 14  Orlová - Lutyně</t>
  </si>
  <si>
    <t>596 540 110, bd.katauer@centrum.cz</t>
  </si>
  <si>
    <t>Zateplení obvodového pláště, výměna lodžiových oken, konstrukce umístění solár.kolektorů byt.domů č.p. 697 - 699, ul.Na stuchlíkovci, Orlová - Lutyně</t>
  </si>
  <si>
    <t>Projektová dokumentace pro stavební povolení pro zateplení, energetický audit, proj.dokumentace konstrukce …</t>
  </si>
  <si>
    <t>1.6.2006</t>
  </si>
  <si>
    <t>31.1.2007</t>
  </si>
  <si>
    <t>9.</t>
  </si>
  <si>
    <t>1b</t>
  </si>
  <si>
    <t>597 540 110, bd.katauer@centrum.cz</t>
  </si>
  <si>
    <t>Zateplení obvodového pláště, střechy, výměna lodžiových oken, energetický audit, konstrukce umístění solár. kolektorů byt.domů č.p. 783, 784 ul. Kpt. Jaroše, Orlová - Lutyně</t>
  </si>
  <si>
    <t>10.</t>
  </si>
  <si>
    <t>1c</t>
  </si>
  <si>
    <t>598 540 110, bd.katauer@centrum.cz</t>
  </si>
  <si>
    <t>Zateplení obvodového pláště, střechy, výměna lodžiových oken pro bytový dům č.p. 825, 826 na ul. Osvobození, Orlová - Lutyně</t>
  </si>
  <si>
    <t>Projektová dokumentace pro stavební povolení pro zateplení, proj.dokumentace konstrukce …</t>
  </si>
  <si>
    <t>1.8.2006</t>
  </si>
  <si>
    <t>30.11.2006</t>
  </si>
  <si>
    <t>11.</t>
  </si>
  <si>
    <t>1d</t>
  </si>
  <si>
    <t>599 540 110, bd.katauer@centrum.cz</t>
  </si>
  <si>
    <t>Zateplení obvodového pláště, výměna lodžiových oken, energetický audit pro bytový dům č.p. 1227 na ul. K. Dvořáčka, Orlová - Lutyně</t>
  </si>
  <si>
    <t>10.5.2006</t>
  </si>
  <si>
    <t>15.9.2006</t>
  </si>
  <si>
    <t>13.</t>
  </si>
  <si>
    <t>100</t>
  </si>
  <si>
    <t>MSK 32930, 2946/102</t>
  </si>
  <si>
    <t>Energetické manažerství</t>
  </si>
  <si>
    <t>Vypracování hodnotící zprávy</t>
  </si>
  <si>
    <t>14.</t>
  </si>
  <si>
    <t>119</t>
  </si>
  <si>
    <t>MSK 32978, 2946/123</t>
  </si>
  <si>
    <t>00299880</t>
  </si>
  <si>
    <t>Březová</t>
  </si>
  <si>
    <t>Březová 106, 747 44 Březová</t>
  </si>
  <si>
    <t>556 307 110, 724 182 959, oubrezova@cmail.cz</t>
  </si>
  <si>
    <t>3.?</t>
  </si>
  <si>
    <t>Plošná plynofikace obcí Gručovice a Jančí s napojením na DS Březová</t>
  </si>
  <si>
    <t>31.5.2007</t>
  </si>
  <si>
    <t>15.</t>
  </si>
  <si>
    <t>199</t>
  </si>
  <si>
    <t>MSK 32910, 2946/204</t>
  </si>
  <si>
    <t>Poruba</t>
  </si>
  <si>
    <t xml:space="preserve">městský obvod </t>
  </si>
  <si>
    <t>Prokešovo náměstí 8, Ostrava, 729 30 Ostrava</t>
  </si>
  <si>
    <t>Rekonstrukce zeleně parku na náměstí Družby v Ostravě -Porubě</t>
  </si>
  <si>
    <t>30.6.2007</t>
  </si>
  <si>
    <t>16.</t>
  </si>
  <si>
    <t>61</t>
  </si>
  <si>
    <t>MSK 32004, 2946/66</t>
  </si>
  <si>
    <t>Energeticky úsporné panelové domy v Karlovicích</t>
  </si>
  <si>
    <t>17.</t>
  </si>
  <si>
    <t>35</t>
  </si>
  <si>
    <t>MSK 31999, 2946/40</t>
  </si>
  <si>
    <t>tel.: 554 725 392, obeckarlovice@c-mail.cz</t>
  </si>
  <si>
    <t>Za Karlovice zelenější</t>
  </si>
  <si>
    <t>revitalizace sídelní zeleně</t>
  </si>
  <si>
    <t>31.11.2008</t>
  </si>
  <si>
    <t>18.</t>
  </si>
  <si>
    <t>62</t>
  </si>
  <si>
    <t>MSK 32003, 2946/67</t>
  </si>
  <si>
    <t>00296113</t>
  </si>
  <si>
    <t>Společné ekologické vytápění Obecního úřadu a ZŠ v Karlovicích</t>
  </si>
  <si>
    <t>19.</t>
  </si>
  <si>
    <t>73</t>
  </si>
  <si>
    <t>MSK 32040, 2946/78</t>
  </si>
  <si>
    <t>VODA</t>
  </si>
  <si>
    <t>DVA</t>
  </si>
  <si>
    <t xml:space="preserve">Celkové součty </t>
  </si>
  <si>
    <t>Celkové součty pro jednání k rozdělení dotací (bez nehodnocených žádostí)</t>
  </si>
  <si>
    <t>označení žadatele, kterému byla poskytnuta dotace z ŽPZ/03/2005</t>
  </si>
  <si>
    <t>označení žádosti navržené k podpoře</t>
  </si>
  <si>
    <t>označení žádosti nenevržené k podpoře</t>
  </si>
  <si>
    <t>označení žádostí, které nesplňují podmínky dotačního programu</t>
  </si>
  <si>
    <t>xxxxxxx</t>
  </si>
  <si>
    <t>označení žádostí,které byly vzaty zpět</t>
  </si>
  <si>
    <t>Celková navrhovaná výše dotace</t>
  </si>
  <si>
    <r>
      <t>Bartošovice 208, 74254 Bartošovice,</t>
    </r>
    <r>
      <rPr>
        <sz val="12"/>
        <color indexed="10"/>
        <rFont val="Times New Roman"/>
        <family val="1"/>
      </rPr>
      <t xml:space="preserve"> Husova 38, Nový Jičín</t>
    </r>
  </si>
  <si>
    <t>Systém hodnocení</t>
  </si>
  <si>
    <t>poř. č. žádosti</t>
  </si>
  <si>
    <t>Číslo jednací, Spis. Značka  ŽPZ/xxxxx/2007/Dro/x</t>
  </si>
  <si>
    <t>IČ</t>
  </si>
  <si>
    <t xml:space="preserve">žadatel </t>
  </si>
  <si>
    <t>právní forma</t>
  </si>
  <si>
    <t xml:space="preserve">Adresa </t>
  </si>
  <si>
    <t>kontakt</t>
  </si>
  <si>
    <t>opatření</t>
  </si>
  <si>
    <t>název projektu - účelové určení</t>
  </si>
  <si>
    <t>bližší určení projektu</t>
  </si>
  <si>
    <t xml:space="preserve">celkové předpokládané uznatelné náklady projektu </t>
  </si>
  <si>
    <t xml:space="preserve">požadovaná výše dotace </t>
  </si>
  <si>
    <t>kontrolní součet uznatelných nákladů</t>
  </si>
  <si>
    <t>Dokumentace EIA</t>
  </si>
  <si>
    <t>DÚR</t>
  </si>
  <si>
    <t>DSP</t>
  </si>
  <si>
    <t>Energetický audit</t>
  </si>
  <si>
    <t>DÚR a DSP (není-li rozděleno)</t>
  </si>
  <si>
    <t>projektová dokumentace - ostatní</t>
  </si>
  <si>
    <t>Kontrolní součet neuznatel.   Nákladů</t>
  </si>
  <si>
    <t>Inženýrská činnost       DÚR, DSP</t>
  </si>
  <si>
    <t>Realizační dokumentace</t>
  </si>
  <si>
    <t>Tendrová dokumentace</t>
  </si>
  <si>
    <t>Žádost o dotaci ná násl. Realizaci</t>
  </si>
  <si>
    <t>jiné neuznatelné náklady</t>
  </si>
  <si>
    <t>Navrhovaná výše dotace</t>
  </si>
  <si>
    <r>
      <t xml:space="preserve">Navrhovaná výše dotace po zaokrouhlení </t>
    </r>
    <r>
      <rPr>
        <sz val="8"/>
        <rFont val="Times New Roman CE"/>
        <family val="1"/>
      </rPr>
      <t>(celé stokoruny směrem dolů)</t>
    </r>
  </si>
  <si>
    <t>maximální podíl dotace na uznatelných nákladech v %</t>
  </si>
  <si>
    <t>zahájení projektu</t>
  </si>
  <si>
    <t>ukončení projektu</t>
  </si>
  <si>
    <t>časové použití                   od - do**</t>
  </si>
  <si>
    <t>Formulář  Žádost (obecná část)</t>
  </si>
  <si>
    <t>Formulář Žádost (projektová část)</t>
  </si>
  <si>
    <t>Formulář Rozpočet</t>
  </si>
  <si>
    <t>Disketa, CD</t>
  </si>
  <si>
    <t>Stanovisko orgánu územního plánování</t>
  </si>
  <si>
    <t>Příloha 6.1</t>
  </si>
  <si>
    <t>Příloha 6.2</t>
  </si>
  <si>
    <t>Příloha 6.3</t>
  </si>
  <si>
    <t>Příloha 6.4</t>
  </si>
  <si>
    <t>Příloha 6.5</t>
  </si>
  <si>
    <t>Příloha 6.6</t>
  </si>
  <si>
    <t>Příloha 6.7</t>
  </si>
  <si>
    <t>Příloha 6.8</t>
  </si>
  <si>
    <t>Výzva ANO-NE</t>
  </si>
  <si>
    <t>Výzva odeslána</t>
  </si>
  <si>
    <t>Doplnění doručeno</t>
  </si>
  <si>
    <t>Způsobilá k dalšímu hodnocení ANO-NE</t>
  </si>
  <si>
    <t>Přínos pro ŽP        (max. 7)</t>
  </si>
  <si>
    <t>Posouzení řešení v dané lokalitě (max.4)</t>
  </si>
  <si>
    <t xml:space="preserve"> Posouzení územně plánovací princip (max.4)</t>
  </si>
  <si>
    <t>Kvalita zpracovaného projektu (max.5)</t>
  </si>
  <si>
    <t>Celkový počet bodů (max. 20)</t>
  </si>
  <si>
    <t>časové použití      od - do</t>
  </si>
  <si>
    <t>Opatření 1.1.  Snížení znečičtění vod</t>
  </si>
  <si>
    <t>Opatření 1.1 Snížení znečištění vod</t>
  </si>
  <si>
    <t>10</t>
  </si>
  <si>
    <t>MSK 31610, 2946/20</t>
  </si>
  <si>
    <t>00297593</t>
  </si>
  <si>
    <t>Petřvald</t>
  </si>
  <si>
    <t>město</t>
  </si>
  <si>
    <t>Generála Svobody 511, Petřvald, 735 41 Petřvald</t>
  </si>
  <si>
    <t>596 542 900, holecek@petrvald-město.cz</t>
  </si>
  <si>
    <t>1.1</t>
  </si>
  <si>
    <t>Odkanalizování - směrnice Rady č.91/271/EHS</t>
  </si>
  <si>
    <t>Dokumentace pro ÚR</t>
  </si>
  <si>
    <t>1.3.2007</t>
  </si>
  <si>
    <t>1.11.2008</t>
  </si>
  <si>
    <t>A</t>
  </si>
  <si>
    <t>N</t>
  </si>
  <si>
    <t xml:space="preserve">1.3.2007 - 1.11.2008 </t>
  </si>
  <si>
    <t>71</t>
  </si>
  <si>
    <t>MSK 32332, 2946/76</t>
  </si>
  <si>
    <t>00297569</t>
  </si>
  <si>
    <t>Bohumín</t>
  </si>
  <si>
    <t>Masarykova 158, Bohumín, 735 81 Bohumín</t>
  </si>
  <si>
    <t>596 092 111, info@mubo.cz</t>
  </si>
  <si>
    <t>PD kanalizace Pudlov 1, Pudlov 2, Vrbice</t>
  </si>
  <si>
    <t>Dokumentace ÚR, SP</t>
  </si>
  <si>
    <t>15.11.2008</t>
  </si>
  <si>
    <t>1.3.2007 - 15.11.2008</t>
  </si>
  <si>
    <t>22</t>
  </si>
  <si>
    <t>MSK 31604, 2946/27</t>
  </si>
  <si>
    <t>00300144</t>
  </si>
  <si>
    <t>Hradec nad Moravicí</t>
  </si>
  <si>
    <t>Opavská 265, Hradec nad Moravicí, 747 41 Hradec nad Moravicí</t>
  </si>
  <si>
    <t>553 783 930, 603 297 440, starosta@muhradec.cz</t>
  </si>
  <si>
    <t xml:space="preserve">Odvádění a likvidace odpadních vod skupiny obcí </t>
  </si>
  <si>
    <t>Projektová dokumentace pro SP</t>
  </si>
  <si>
    <t>1.5.2007</t>
  </si>
  <si>
    <t>1.10.2008</t>
  </si>
  <si>
    <t>1.5.2007 - 1.10.2008</t>
  </si>
  <si>
    <t>66</t>
  </si>
  <si>
    <t>MSK31975, 2946/71</t>
  </si>
  <si>
    <t>00297615</t>
  </si>
  <si>
    <t>Rychvald</t>
  </si>
  <si>
    <t>Orlovská 678, 735 32 Rychvald</t>
  </si>
  <si>
    <t>tel.: 596 546 741 (735), absolon@rychvald.eu, rychvald@rkka.cz</t>
  </si>
  <si>
    <t>Odkanalizování města Rychvald, 2. Stavba - kanalizace Dolní Podlesí</t>
  </si>
  <si>
    <t>projektová dokumentace pro územní řízení a stavební povolení</t>
  </si>
  <si>
    <t>1.4.2007</t>
  </si>
  <si>
    <t>x</t>
  </si>
  <si>
    <t>oznámení</t>
  </si>
  <si>
    <t>1.4.2007 - 15.11.2008</t>
  </si>
  <si>
    <t>180</t>
  </si>
  <si>
    <t>MSK 33057, 2946/185</t>
  </si>
  <si>
    <t>00296643</t>
  </si>
  <si>
    <t>Frýdek-Místek</t>
  </si>
  <si>
    <t>statutární město</t>
  </si>
  <si>
    <t>Radniční 1148, 738 01 Frýdek-Místek</t>
  </si>
  <si>
    <t>tel.: 558 609 111, podatelna@frydekmistek.cz</t>
  </si>
  <si>
    <t>Kanalizace Frýdek-Místek - Skalice</t>
  </si>
  <si>
    <t>30.9.2008</t>
  </si>
  <si>
    <t>1.5.2007 - 30.9.2008</t>
  </si>
  <si>
    <t>194</t>
  </si>
  <si>
    <t>MSK 32903, 2946/199</t>
  </si>
  <si>
    <t>00297372</t>
  </si>
  <si>
    <t>Vratimov</t>
  </si>
  <si>
    <t>Frýdecká 853, Vratimov, 739 32 Vratimov</t>
  </si>
  <si>
    <t>595 705 911, 724 179 166, meu@vratimov.cz</t>
  </si>
  <si>
    <t>Odkanalizování části Vratimova a mč.Vratimov - Horní Datyně</t>
  </si>
  <si>
    <t>Dokumentace EIA, ÚR, SP</t>
  </si>
  <si>
    <t>31.3.2008</t>
  </si>
  <si>
    <t xml:space="preserve">N </t>
  </si>
  <si>
    <t>1.3.2007 - 31.3.2008</t>
  </si>
  <si>
    <t>14</t>
  </si>
  <si>
    <t>MSK 30615, 2946/18</t>
  </si>
  <si>
    <t>00562424</t>
  </si>
  <si>
    <t>Doubrava</t>
  </si>
  <si>
    <t>obec</t>
  </si>
  <si>
    <t>Doubrava 599, 735 33 Doubrava</t>
  </si>
  <si>
    <t>596 549 088, podatelna@doubrava.cz</t>
  </si>
  <si>
    <t>Kanalizace lokality "Hranice a Finské domky" v Doubravě pro DÚR</t>
  </si>
  <si>
    <t>23</t>
  </si>
  <si>
    <t>MSK 31605, 2946/28</t>
  </si>
  <si>
    <t>00297461</t>
  </si>
  <si>
    <t>Dolní Lutyně</t>
  </si>
  <si>
    <t>Třanovského 10, Dolní Lutyně, 735 53 Dolní Lutyně</t>
  </si>
  <si>
    <t>596 544 409, skybikr@dolnilutyně.org</t>
  </si>
  <si>
    <t>Odkanalizování Dolní Lutyně část Věrňovice</t>
  </si>
  <si>
    <t xml:space="preserve">A </t>
  </si>
  <si>
    <t>1.5.2007 - 15.11.2008</t>
  </si>
  <si>
    <t>74</t>
  </si>
  <si>
    <t>MSK 32307, 2946/79</t>
  </si>
  <si>
    <t>00296571</t>
  </si>
  <si>
    <t>Čeladná</t>
  </si>
  <si>
    <t>Čeladná 260, 739 12 Čeladná</t>
  </si>
  <si>
    <t>558 684 008,602 786 678,celadna@iol.cz</t>
  </si>
  <si>
    <t>Zkapacitnění ČOV Čeladná</t>
  </si>
  <si>
    <t>Dokumentace EIA, SP</t>
  </si>
  <si>
    <t>30.6.2008</t>
  </si>
  <si>
    <t>1.4.2007 - 30.6.2008</t>
  </si>
  <si>
    <t>143</t>
  </si>
  <si>
    <t>MSK 32960, 2946/148</t>
  </si>
  <si>
    <t>00535991</t>
  </si>
  <si>
    <t>Metylovice</t>
  </si>
  <si>
    <t>Metylovice 495, 739 49 Metylovice</t>
  </si>
  <si>
    <t>558 686 129 metylovice@giff.cz</t>
  </si>
  <si>
    <t>Splašková kanalizace METYLOVICE - IV. etapa</t>
  </si>
  <si>
    <t>104</t>
  </si>
  <si>
    <t>MSK 32743, 2946/106</t>
  </si>
  <si>
    <t>00296457</t>
  </si>
  <si>
    <t>Vrbno pod Pradědem</t>
  </si>
  <si>
    <t>Nádražní 389, Vrbno pod Pradědem, 793 26 Vrbno pod Pradědem</t>
  </si>
  <si>
    <t>554 795 102, helena.kudelova@vrbnopp.cz</t>
  </si>
  <si>
    <t>Splašková kanalizace v mč.Mnichov a Železná</t>
  </si>
  <si>
    <t>Dokumentace SP</t>
  </si>
  <si>
    <t>1.1.2007</t>
  </si>
  <si>
    <t>1.1.2007 - 15.11.2008</t>
  </si>
  <si>
    <t>150</t>
  </si>
  <si>
    <t>MSK 32990, 2946/155</t>
  </si>
  <si>
    <t>00577065</t>
  </si>
  <si>
    <t xml:space="preserve">Nižní Lhoty </t>
  </si>
  <si>
    <t>Nižní Lhoty 71, 739 51 Dobrá</t>
  </si>
  <si>
    <t>558 642 127 nlobecniurad@iol.cz</t>
  </si>
  <si>
    <t>Kanalizace Nižní Lhoty</t>
  </si>
  <si>
    <t>15.5.2007</t>
  </si>
  <si>
    <t>15.10.2008</t>
  </si>
  <si>
    <t>15.5.2007 - 15.10.2008</t>
  </si>
  <si>
    <t>162</t>
  </si>
  <si>
    <t>MSK 32985, 2946/167</t>
  </si>
  <si>
    <t>00577014</t>
  </si>
  <si>
    <t>Vyšní Lhoty</t>
  </si>
  <si>
    <t>Vyšní Lhoty 244, 739 51 Dobrá</t>
  </si>
  <si>
    <t>tel.: 558 692 272, vysnilhoty@iol.cz</t>
  </si>
  <si>
    <t>Kanalizace Vyšní Lhoty</t>
  </si>
  <si>
    <t>1.6.2007</t>
  </si>
  <si>
    <t>30.10.2008</t>
  </si>
  <si>
    <t>1.6.2007 - 30.10.2008</t>
  </si>
  <si>
    <t>163</t>
  </si>
  <si>
    <t>MSK 32988, 2946/168</t>
  </si>
  <si>
    <t>00577049</t>
  </si>
  <si>
    <t>Nošovice</t>
  </si>
  <si>
    <t>Nošovice 58, 739 51 Dobrá</t>
  </si>
  <si>
    <t>tel.: 558 641 332, ounosovice@telecom.cz</t>
  </si>
  <si>
    <t>Kanalizace Nošovice</t>
  </si>
  <si>
    <t>1.6.2007 - 30.9.2008</t>
  </si>
  <si>
    <t>165</t>
  </si>
  <si>
    <t>MSK 33126, 2946/170</t>
  </si>
  <si>
    <t>00297534</t>
  </si>
  <si>
    <t>Karviná</t>
  </si>
  <si>
    <t>Fryštátská 72/1, 733 24 Karviná-Fryštát</t>
  </si>
  <si>
    <t>tel.: 596 387 238 (111), hanzel@karvina.org (podatelna@karvina.org)</t>
  </si>
  <si>
    <t>Karviná - rozšíření kanalizace, Karviná - odkanalizování okrajových částí</t>
  </si>
  <si>
    <t>dokumentace pro územní řízení</t>
  </si>
  <si>
    <t>1.3.2007 - 30.9.2008</t>
  </si>
  <si>
    <t>153</t>
  </si>
  <si>
    <t>MSK 33066, 2946/158</t>
  </si>
  <si>
    <t>00297330</t>
  </si>
  <si>
    <t>Václavovice</t>
  </si>
  <si>
    <t>Obecní 130, Václavovice, 739 34 Václavovice</t>
  </si>
  <si>
    <t>596 833 028 ouvaclavovice@iol.cz</t>
  </si>
  <si>
    <t xml:space="preserve">Rozšíření splaškové kanalizační sítě obce Václavovice </t>
  </si>
  <si>
    <t>EIA, DUR, DSP</t>
  </si>
  <si>
    <t>31.8.2008</t>
  </si>
  <si>
    <t>1.1.2007 - 31.8.2008</t>
  </si>
  <si>
    <t>83</t>
  </si>
  <si>
    <t>MSK 32030, 2946/88</t>
  </si>
  <si>
    <t>00535982</t>
  </si>
  <si>
    <t>Písek</t>
  </si>
  <si>
    <t>Písek 51, 739 84 Písek</t>
  </si>
  <si>
    <t>558 341 040, 731 504 481, @pisek-obec.cz</t>
  </si>
  <si>
    <t>Obtok ČOV Písek vč. odlehčovací komory</t>
  </si>
  <si>
    <t>5.2.2007</t>
  </si>
  <si>
    <t>5.2.2007 - 30.6.2008</t>
  </si>
  <si>
    <t>94</t>
  </si>
  <si>
    <t>MSK 32432, 2946/99</t>
  </si>
  <si>
    <t>00299979</t>
  </si>
  <si>
    <t>Dolní Benešov</t>
  </si>
  <si>
    <t>Hájecká 65, Dolní Benešov, 747 22 Dolní Benešov</t>
  </si>
  <si>
    <t>553 651 285, 602 795 479, město@dolnibenesov.cz</t>
  </si>
  <si>
    <t>Využití kapacity ČOV Dolní Benešov</t>
  </si>
  <si>
    <t>Dokumentace ÚR, jiné</t>
  </si>
  <si>
    <t>31.10.2008</t>
  </si>
  <si>
    <t>1.5.2007 - 31.10.2008</t>
  </si>
  <si>
    <t>29</t>
  </si>
  <si>
    <t>MSK 31191, 2946/34</t>
  </si>
  <si>
    <t>00296007</t>
  </si>
  <si>
    <t>Horní Benešov</t>
  </si>
  <si>
    <t>Masarykova 32, 793 12 Horní Benešov</t>
  </si>
  <si>
    <t>tel.: 554 733 085 (080), starosta@hbenesov.cz (hbenesov@hbenesov.cz)</t>
  </si>
  <si>
    <t>Kanalizace Horní Benešov,    3. etapa</t>
  </si>
  <si>
    <t>odkanalizování a čištění odpadních vod</t>
  </si>
  <si>
    <t>31.12.2007</t>
  </si>
  <si>
    <t>1.1.2007 - 31.12.2007</t>
  </si>
  <si>
    <t>173</t>
  </si>
  <si>
    <t>MSK 32957, 2946/178</t>
  </si>
  <si>
    <t>00297046</t>
  </si>
  <si>
    <t>Ostravice</t>
  </si>
  <si>
    <t xml:space="preserve">Ostravice 577, 739 14 </t>
  </si>
  <si>
    <t>tel.: 558 682 118, podatelna@obec-ostravice.cz (ou.ostravice@obec-ostravice.cz)</t>
  </si>
  <si>
    <t>Tlaková kanalizace a ČOV v obci</t>
  </si>
  <si>
    <t>zpracování dokumentace EIA, vybudování ČOV</t>
  </si>
  <si>
    <t>1.3.2007 - 31.21.2007</t>
  </si>
  <si>
    <t>128</t>
  </si>
  <si>
    <t>MSK 32928, 2946/131</t>
  </si>
  <si>
    <t>00296139</t>
  </si>
  <si>
    <t xml:space="preserve"> Krnov</t>
  </si>
  <si>
    <t>Hlavní náměstí 1, 794 01 Krnov</t>
  </si>
  <si>
    <t>554 697 111, epodatelna@mukrnov.cz</t>
  </si>
  <si>
    <t>Rekonstrukce ČOV Krnov</t>
  </si>
  <si>
    <t xml:space="preserve">Vypracování projektové dokumentace </t>
  </si>
  <si>
    <t>1.3.2007 - 30.10.2008</t>
  </si>
  <si>
    <t>Podpořené projekty</t>
  </si>
  <si>
    <t>55</t>
  </si>
  <si>
    <t>MSK 31979, 2946/60</t>
  </si>
  <si>
    <t>00297429</t>
  </si>
  <si>
    <t>Albrechtice</t>
  </si>
  <si>
    <t>Obecní 186, Albrechtice, 735 43 Albrechtice</t>
  </si>
  <si>
    <t>596 428 448, 602 321 781, investice@obecalbrachtice.cz</t>
  </si>
  <si>
    <t>Kanalizace městské části Zámostí a ul.Písečná</t>
  </si>
  <si>
    <t>145</t>
  </si>
  <si>
    <t>MSK 33053, 2946/150</t>
  </si>
  <si>
    <t>60798483</t>
  </si>
  <si>
    <t>Jakubčovice nad Odrou</t>
  </si>
  <si>
    <t>Oderská 100, 742 36 Jakubčovice nad Odrou</t>
  </si>
  <si>
    <t>556 748 045, oujakubcovice@telecom.cz</t>
  </si>
  <si>
    <t>Kanalizace v obci Jakubčovice nad Odrou</t>
  </si>
  <si>
    <t xml:space="preserve">Zpracování podkladů a projektu </t>
  </si>
  <si>
    <t>2</t>
  </si>
  <si>
    <t>MSK 25018, 2946/3</t>
  </si>
  <si>
    <t>00296228</t>
  </si>
  <si>
    <t>Město Albrechtice</t>
  </si>
  <si>
    <t>nám. ČSA 10, 793 95 Město Albrechtice</t>
  </si>
  <si>
    <t>tel.: 554 637 393 (360), mistostarosta@mesto-albrechtice.cz (podatelna@mesto-albrechtice.cz)</t>
  </si>
  <si>
    <t>1.1, 1.2</t>
  </si>
  <si>
    <t>Příprava projektové dokumentace k dostavbě kanalizačního systému města a rekonstrukce vodovodu</t>
  </si>
  <si>
    <t>24</t>
  </si>
  <si>
    <t>MSK 31602, 2946/29</t>
  </si>
  <si>
    <t>tel.: 596 546 741 (735), rychvald@rkka.cz</t>
  </si>
  <si>
    <t>Odkanalizování města Rychvald, 3. stavba-kanalizace Václav</t>
  </si>
  <si>
    <t>40</t>
  </si>
  <si>
    <t>MSK 31985, 2946/45</t>
  </si>
  <si>
    <t>Radniční 1148, Frýdek-Místek, 738 22</t>
  </si>
  <si>
    <t>558 609 277 kubatova.lenka@frydekmistek.cz</t>
  </si>
  <si>
    <t>Kanalizace Frýdek-Místek - Lískovec</t>
  </si>
  <si>
    <t>151</t>
  </si>
  <si>
    <t>MSK 33084, 2946/156</t>
  </si>
  <si>
    <t>00300535</t>
  </si>
  <si>
    <t>Opava</t>
  </si>
  <si>
    <t>Horní náměstí 69, Opava, 746 26 Opava</t>
  </si>
  <si>
    <t>553 756 111, info@opava.city.cz</t>
  </si>
  <si>
    <t>Úprava Staré Jaktarky - DSP (dešťová a splašková kanalizace)</t>
  </si>
  <si>
    <t>Projektová dokumentace pro stavební povolení</t>
  </si>
  <si>
    <t>179</t>
  </si>
  <si>
    <t>MSK 32914, 2946/184</t>
  </si>
  <si>
    <t>00297852</t>
  </si>
  <si>
    <t>Frenštát pod Radhoštěm</t>
  </si>
  <si>
    <t>náměstí Míru 1, 744 01 Frenštát pod Radhoštěm</t>
  </si>
  <si>
    <t>tel.: 556 833 110 (111), stanislav.hrabovsky@mufrenstat.cz</t>
  </si>
  <si>
    <t>Kopaná kanalizace ve Frenštátě p. R.</t>
  </si>
  <si>
    <t>182</t>
  </si>
  <si>
    <t>MSK 32946, 2946/187</t>
  </si>
  <si>
    <t>00297054</t>
  </si>
  <si>
    <t xml:space="preserve">Palkovice </t>
  </si>
  <si>
    <t>Palkovice 619, 739 41 Palkovice</t>
  </si>
  <si>
    <t>558 656 124 starosta@palkovice.cz</t>
  </si>
  <si>
    <t>Odkanalizování místní části Palkovice - Dráhy, Osadá, Podhůří - DUR</t>
  </si>
  <si>
    <t>DUR</t>
  </si>
  <si>
    <t>127</t>
  </si>
  <si>
    <t>MSK 32923, 2946/130</t>
  </si>
  <si>
    <t>00297445</t>
  </si>
  <si>
    <t>Dětmarovice</t>
  </si>
  <si>
    <t>Dětmarovice 27, 735 71</t>
  </si>
  <si>
    <t>tel.: 596 540 140, obec@detmarovice.cz</t>
  </si>
  <si>
    <t>Projektová dokumentace decentralizovaného odkanalizování obce Dětmarovice</t>
  </si>
  <si>
    <t>43</t>
  </si>
  <si>
    <t>MSK 32033, 2946/48</t>
  </si>
  <si>
    <t>00297577</t>
  </si>
  <si>
    <t>Orlová</t>
  </si>
  <si>
    <t>Osvobození 796, 735 14 Orlová - Lutyně</t>
  </si>
  <si>
    <t>tel.: 596 581 111, urad@muor.cz</t>
  </si>
  <si>
    <t>PD odkanalizování okrajových částí města Orlová</t>
  </si>
  <si>
    <t>1.3.2008</t>
  </si>
  <si>
    <t>16</t>
  </si>
  <si>
    <t>MSK 31670, 2946/21</t>
  </si>
  <si>
    <t>48804711</t>
  </si>
  <si>
    <t>Životice u Nového Jičína</t>
  </si>
  <si>
    <t>Životice u Nového Jičína 128, 742 72 Mořkov</t>
  </si>
  <si>
    <t>556 705 908, obec@zivoticeunj.cz</t>
  </si>
  <si>
    <t>Kanalizace splašková - Životice u Nového Jičína</t>
  </si>
  <si>
    <t>69</t>
  </si>
  <si>
    <t>MSK 32329, 2946/74</t>
  </si>
  <si>
    <t>48430749</t>
  </si>
  <si>
    <t>Bílov</t>
  </si>
  <si>
    <t>Bílov 5, 743 01 Bílov</t>
  </si>
  <si>
    <t>tel.: 556 412 113, starosta@bilov.cz (obec@bilov.cz)</t>
  </si>
  <si>
    <t>Projektová dokumentace pro doplnění kanalizace a výstavbu čistírny odpadních vod v Bílově</t>
  </si>
  <si>
    <t>70</t>
  </si>
  <si>
    <t>MSK 32330, 2946/75</t>
  </si>
  <si>
    <t>Masarykova 158, 735 81 Bohumín</t>
  </si>
  <si>
    <t>tel.: 596 092 111, info@mubo.cz</t>
  </si>
  <si>
    <t>PD kanalizace Záblatí 2, Skřečoň 3, Šunychl 2, Starý Bohumín 1</t>
  </si>
  <si>
    <t>N?</t>
  </si>
  <si>
    <t>A?</t>
  </si>
  <si>
    <t>96</t>
  </si>
  <si>
    <t>MSK 32992, 2946/115</t>
  </si>
  <si>
    <t>00296686</t>
  </si>
  <si>
    <t>Horní Bludovice</t>
  </si>
  <si>
    <t>Horní Bludovice 434, 739 37 Horní Bludovice</t>
  </si>
  <si>
    <t>596 421 005, horni.bludovice@applet.cz</t>
  </si>
  <si>
    <t>Odkanalizování obce H.Bludovice - III.stavba</t>
  </si>
  <si>
    <t>15.1.2007</t>
  </si>
  <si>
    <t>97</t>
  </si>
  <si>
    <t>MSK 32998, 2946/116</t>
  </si>
  <si>
    <t>00494241</t>
  </si>
  <si>
    <t>Dolní Domaslavice</t>
  </si>
  <si>
    <t>Dolní Domaslavice 4, 739 38 Dolní Domaslavice</t>
  </si>
  <si>
    <t>558 688 224, ouddomaslavice@cbox.cz</t>
  </si>
  <si>
    <t>Odkanalizování Obce Dolní Domaslavice</t>
  </si>
  <si>
    <t>1.7.2007</t>
  </si>
  <si>
    <t>170</t>
  </si>
  <si>
    <t>MSK 32973, 2946/175</t>
  </si>
  <si>
    <t>00297976</t>
  </si>
  <si>
    <t>Jeseník nad Odrou</t>
  </si>
  <si>
    <t>Jeseník nad Odrou 256, 742 34</t>
  </si>
  <si>
    <t>tel.: 556 739 016, obec@jeseniknadodrou.cz</t>
  </si>
  <si>
    <t>Kanalizace a ČOV obce</t>
  </si>
  <si>
    <t>zpracování dokumentace pro stavební povolení</t>
  </si>
  <si>
    <t>200</t>
  </si>
  <si>
    <t>MSK 32926, 2946/205</t>
  </si>
  <si>
    <t>00298450</t>
  </si>
  <si>
    <t>Suchdol nad Odrou</t>
  </si>
  <si>
    <t>městys</t>
  </si>
  <si>
    <t>Komenského 318, 74201 Suchdol nad Odrou</t>
  </si>
  <si>
    <t>556 770 102, 605 417 175, mestys@suchdol-nad-odrou.cz</t>
  </si>
  <si>
    <t>Kanalizace a ČOV Suchdol n.Odrou - II.etapa</t>
  </si>
  <si>
    <t>206</t>
  </si>
  <si>
    <t>MSK 33525, 2946/211</t>
  </si>
  <si>
    <t>00298468</t>
  </si>
  <si>
    <t>Štramberk</t>
  </si>
  <si>
    <t>Náměstí 9, Štramberk, 742 66 Štramberk</t>
  </si>
  <si>
    <t>556 812 094, 736 670 499, podatelna@stramberk.cz</t>
  </si>
  <si>
    <t>Dokončení kanalizační sítě s napojením na ČOV - lokalita Kozina</t>
  </si>
  <si>
    <t>208</t>
  </si>
  <si>
    <t>MSK 33523, 2946/213</t>
  </si>
  <si>
    <t>Dokončení kanalizační sítě s napojením na ČOV - lokalita NA špici, Novojičínská</t>
  </si>
  <si>
    <t>181</t>
  </si>
  <si>
    <t>MSK 33055, 2946/186</t>
  </si>
  <si>
    <t>Radniční 1148, 738 22 Frýdek-Místek</t>
  </si>
  <si>
    <t>Výstavba kanalizace a rozvodných sítí pitné vody - lokalita Panské Nové Dvory</t>
  </si>
  <si>
    <t>31.1.2008</t>
  </si>
  <si>
    <t>18</t>
  </si>
  <si>
    <t>MSK 31614, 2946/23</t>
  </si>
  <si>
    <t>00296899</t>
  </si>
  <si>
    <t>Lučina</t>
  </si>
  <si>
    <t>Lučina 1, 739 51 Dobrá</t>
  </si>
  <si>
    <t>558 689 111, 602 764 639, lucina@iol.cz</t>
  </si>
  <si>
    <t>Dostavba kanalizace v obci Lučina - II., III., IV. Etapa</t>
  </si>
  <si>
    <t>Dokumentace pro ÚR, SP</t>
  </si>
  <si>
    <t>28</t>
  </si>
  <si>
    <t>MSK 30898, 2946/33</t>
  </si>
  <si>
    <t>00295906</t>
  </si>
  <si>
    <t>Břidličná</t>
  </si>
  <si>
    <t>Nábřežní 452, 793 51 Břidličná</t>
  </si>
  <si>
    <t>tel.: 554 286 108 (391), starosta@mu-bridlicna.cz</t>
  </si>
  <si>
    <t>Rekonstrukce ČOV a rozšíření kanalizace Břidličná</t>
  </si>
  <si>
    <t>projektová dokumentace pro stavební povolení</t>
  </si>
  <si>
    <t>68</t>
  </si>
  <si>
    <t>MSK 32328, 2946/73</t>
  </si>
  <si>
    <t>00298581</t>
  </si>
  <si>
    <t>Vřesina</t>
  </si>
  <si>
    <t>Hlavní 24, 742 85 Vřesina</t>
  </si>
  <si>
    <t>tel.: 556 425 829, obec_vresina@volny.cz</t>
  </si>
  <si>
    <t>Doplnění kanalizační sitě Vřesina-MešniceII, Pod Opustou</t>
  </si>
  <si>
    <t>31.5.2008</t>
  </si>
  <si>
    <t>99</t>
  </si>
  <si>
    <t>MSK 32931, 2946/101</t>
  </si>
  <si>
    <t>Krnov</t>
  </si>
  <si>
    <t>Hlavní náměstí 1, Krnov, 794 01 Krnov</t>
  </si>
  <si>
    <t>554 697 508, 777 611 279, mskalka@mukrnov.cz</t>
  </si>
  <si>
    <t>Krnov - splašková kanalizace Chromýž</t>
  </si>
  <si>
    <t>103</t>
  </si>
  <si>
    <t>MSK 32936, 2946/105</t>
  </si>
  <si>
    <t>Splašková kanalizace Krnov-Ježník (Kabátův kopec) a ul.Petrovická</t>
  </si>
  <si>
    <t>Dokumentace ÚR</t>
  </si>
  <si>
    <t>112</t>
  </si>
  <si>
    <t>MSK 32948, 2946/113</t>
  </si>
  <si>
    <t>00298425</t>
  </si>
  <si>
    <t>Starý Jičín</t>
  </si>
  <si>
    <t>Starý Jičín 6, 742 31 Starý Jičín</t>
  </si>
  <si>
    <t>556 752 581, podatelna@stary-jicin.cz</t>
  </si>
  <si>
    <t>schválená výše uznatelných nákladů</t>
  </si>
  <si>
    <r>
      <t xml:space="preserve">schválená výše dotace </t>
    </r>
    <r>
      <rPr>
        <b/>
        <sz val="8"/>
        <rFont val="Times New Roman CE"/>
        <family val="1"/>
      </rPr>
      <t>(zaokrouhleno)</t>
    </r>
  </si>
  <si>
    <t>Projekt.dokumentace -Odkanalizování místních částí obce Starý Jičín</t>
  </si>
  <si>
    <t>1.6.2008</t>
  </si>
  <si>
    <t>156</t>
  </si>
  <si>
    <t>MSK 32971, 2946/161</t>
  </si>
  <si>
    <t>00298328</t>
  </si>
  <si>
    <t>Příbor</t>
  </si>
  <si>
    <t>náměstí Sigmunda Freuda 19, Příbor, 742 58 Příbor</t>
  </si>
  <si>
    <t>556 455 450      mpr@pribor-město.cz</t>
  </si>
  <si>
    <t>Odkanalizování ulic Hukvaldská a Myslbekova v Příboře</t>
  </si>
  <si>
    <t>207</t>
  </si>
  <si>
    <t>MSK 33524, 2946/212</t>
  </si>
  <si>
    <t>Dokončení kanalizační sítě s napojením na ČOV - lokalita Pod Gongolem</t>
  </si>
  <si>
    <t>209</t>
  </si>
  <si>
    <t>MSK 33520, 2946/214</t>
  </si>
  <si>
    <t>Náměstí 9, 742 66 Štramberk</t>
  </si>
  <si>
    <t>tel.: 556 812 094, podatelna@stramberk.cz</t>
  </si>
  <si>
    <t>Dokončení kanalizační sítě města s napojením na ČOV - lokalita Pískovna</t>
  </si>
  <si>
    <t>146</t>
  </si>
  <si>
    <t>MSK 33051, 2946/151</t>
  </si>
  <si>
    <t>Výstavba kanalizace a rozvodných sítí pitné vody - Frýdek-Místek, lokalita Zátiší</t>
  </si>
  <si>
    <t>1.11.2007</t>
  </si>
  <si>
    <t>31.9.2008</t>
  </si>
  <si>
    <t>13</t>
  </si>
  <si>
    <t>MSK 30614, 2946/17</t>
  </si>
  <si>
    <t>00297488</t>
  </si>
  <si>
    <t>Havířov</t>
  </si>
  <si>
    <t>Svornosti 86/2, Havířov-Město, 736 01</t>
  </si>
  <si>
    <t>596 803 111, podatelna@havirov-city.cz</t>
  </si>
  <si>
    <t>Splašková kanalizace města Havířov, městské části Dol. Suchá a Prostř. Suchá</t>
  </si>
  <si>
    <t>76</t>
  </si>
  <si>
    <t>MSK 32021, 2946/81</t>
  </si>
  <si>
    <t>00298221</t>
  </si>
  <si>
    <t>Odry</t>
  </si>
  <si>
    <t>Masarykovo náměstí 25, Odry, 742 35 Odry</t>
  </si>
  <si>
    <t>556 768 111, město.odry@odry.cz</t>
  </si>
  <si>
    <t>Rekonstrukce jednotné kanalizace Nádražní ulice v Odrách</t>
  </si>
  <si>
    <t>Dokumentace pro SP</t>
  </si>
  <si>
    <t xml:space="preserve">  </t>
  </si>
  <si>
    <t>110</t>
  </si>
  <si>
    <t>MSK 32930, 2946/112</t>
  </si>
  <si>
    <t>00295957</t>
  </si>
  <si>
    <t>Dolní Moravice</t>
  </si>
  <si>
    <t>Dolní Moravice 40, 795 01 Rýmařov</t>
  </si>
  <si>
    <t>554 273 296, dolnimoravice@cbox.cz</t>
  </si>
  <si>
    <t>Dolní Moravice - rozšíření kanalizace Nová Ves</t>
  </si>
  <si>
    <t>123</t>
  </si>
  <si>
    <t>MSK 33117, 2946/144</t>
  </si>
  <si>
    <t>00635545</t>
  </si>
  <si>
    <t>Hlavní 24, Vřesina, 742 85</t>
  </si>
  <si>
    <t>595 031 069, 724 189 242, starosta@vresina-u-hlucina.cz</t>
  </si>
  <si>
    <t>Kanalizace a ČOV - Vřesina</t>
  </si>
  <si>
    <t>147</t>
  </si>
  <si>
    <t>MSK 33110, 2946/152</t>
  </si>
  <si>
    <t>00296848</t>
  </si>
  <si>
    <t>Krmelín</t>
  </si>
  <si>
    <t>Kostelní 70, Krmelín,    739 24 Krmelín</t>
  </si>
  <si>
    <t>558 674 085 krmelin@krmelin.cz</t>
  </si>
  <si>
    <t>Vybudování kanalizace a ČOV v obci Krmelín</t>
  </si>
  <si>
    <t>EIA, DSP</t>
  </si>
  <si>
    <t>148</t>
  </si>
  <si>
    <t>MSK 33103, 2946/153</t>
  </si>
  <si>
    <t>00297721</t>
  </si>
  <si>
    <t xml:space="preserve">Bartošovice </t>
  </si>
  <si>
    <t>Bartošovice 135, 742 54 Bartošovice</t>
  </si>
  <si>
    <t>556 758 679 obec@bartosovice.cz</t>
  </si>
  <si>
    <t>Bartošovice - kanalizace II. etapa, dokumentace pro stavební řízení</t>
  </si>
  <si>
    <t>152</t>
  </si>
  <si>
    <t>MSK 33070, 2946/157</t>
  </si>
  <si>
    <t>25914685</t>
  </si>
  <si>
    <t>Vodovody a kanalizace Hlučín, s.r.o.</t>
  </si>
  <si>
    <t>společnost s ručením omezeným</t>
  </si>
  <si>
    <t>Ostravská 124/18, 74801 Hlučín</t>
  </si>
  <si>
    <t>595 042 369  vakhlucin@vakhlucin.cz</t>
  </si>
  <si>
    <t>Splašková kanalizace Ludgeřovice m. č. Vrablovec, Hlučínská část</t>
  </si>
  <si>
    <t>1.2.2008</t>
  </si>
  <si>
    <t>154</t>
  </si>
  <si>
    <t>MSK 32894, 2946/159</t>
  </si>
  <si>
    <t>00297437</t>
  </si>
  <si>
    <t>Český Těšín</t>
  </si>
  <si>
    <t>náměstí ČSA 1, Český Těšín, 737 01 Český Těšín</t>
  </si>
  <si>
    <t>558 713 105 klimanek@tesin.cz</t>
  </si>
  <si>
    <t>ČOV a kanalizace Český Těšín - Dolní Žukov, Záplotí</t>
  </si>
  <si>
    <t>130</t>
  </si>
  <si>
    <t>MSK 32435, 2946/133</t>
  </si>
  <si>
    <t>00298018</t>
  </si>
  <si>
    <t>Jistebník</t>
  </si>
  <si>
    <t>Jistebník 149, 742 82 Jistebník</t>
  </si>
  <si>
    <t>556 418 066, obecjistebnik@iol.cz</t>
  </si>
  <si>
    <t>Kanalizace a ČOV v Jistebníku - dokumentace pro stavební povolení</t>
  </si>
  <si>
    <t>Zhotovení dokumentace pro stavební povolení</t>
  </si>
  <si>
    <t>31.7.2008</t>
  </si>
  <si>
    <t>133</t>
  </si>
  <si>
    <t>MSK 32905, 2946/136</t>
  </si>
  <si>
    <t>00635511</t>
  </si>
  <si>
    <t>Hať</t>
  </si>
  <si>
    <t>Lipová 86, 747 16 Hať</t>
  </si>
  <si>
    <t>595020666, obechat@obechat.cz</t>
  </si>
  <si>
    <t>Vypracování PD na výstavbu ČOV a oddílné kanalizace</t>
  </si>
  <si>
    <t xml:space="preserve">PD oddílné kanalizace, ČOV  a řešení kalového hospodářství  </t>
  </si>
  <si>
    <t>2.1.2007</t>
  </si>
  <si>
    <t>136</t>
  </si>
  <si>
    <t>MSK 32926, 2946/139</t>
  </si>
  <si>
    <t>00577031</t>
  </si>
  <si>
    <t>Řepiště</t>
  </si>
  <si>
    <t>Mírová 178, 739 31 Řepiště</t>
  </si>
  <si>
    <t>558 671 925, repiste@applet.cz</t>
  </si>
  <si>
    <t>Kanalizace a ČOV Řepiště</t>
  </si>
  <si>
    <t>Projektová dokumentace na výstavbu kanalizace a ČOV</t>
  </si>
  <si>
    <t>17</t>
  </si>
  <si>
    <t>MSK 31620, 2946/22</t>
  </si>
  <si>
    <t>00576891</t>
  </si>
  <si>
    <t>Řeka</t>
  </si>
  <si>
    <t>Řeka 73, 739 55 Smilovice</t>
  </si>
  <si>
    <t>558 694 652, obecreka@cbox.cz</t>
  </si>
  <si>
    <t>Výstavba tlakové kanalizace</t>
  </si>
  <si>
    <t>32</t>
  </si>
  <si>
    <t>MSK 30906, 2946/37</t>
  </si>
  <si>
    <t>00296074</t>
  </si>
  <si>
    <t>Jindřichov</t>
  </si>
  <si>
    <t>Jindřichov 58, 793 95 Město Albrechtice</t>
  </si>
  <si>
    <t>tel.: 554 641 129, ou.jindrichov@krnovsko.cz</t>
  </si>
  <si>
    <t>Projektová dokumentace na ČOV a kanalizaci Jindřicov, II. etapa</t>
  </si>
  <si>
    <t>34</t>
  </si>
  <si>
    <t>MSK 32035, 2946/39</t>
  </si>
  <si>
    <t>00300411</t>
  </si>
  <si>
    <t>Markvartovice</t>
  </si>
  <si>
    <t>Šilheřovická 491, Markvartovice, 747 14 Ludgeřovice</t>
  </si>
  <si>
    <t>tel.: 595 052 518, markvartovice@iol.cz</t>
  </si>
  <si>
    <t>Splašková kanalizace Markvartovice</t>
  </si>
  <si>
    <t>107</t>
  </si>
  <si>
    <t>MSK 32542, 2946/109</t>
  </si>
  <si>
    <t>00300527</t>
  </si>
  <si>
    <t>Oldřišov</t>
  </si>
  <si>
    <t>Slezská 135, Oldřišov, 747 33 Oldřišov</t>
  </si>
  <si>
    <t>553 762 219, starosta@oldrisov.cz</t>
  </si>
  <si>
    <t>Projekt.dokumentace na výstavbu tlakové kanalizace a ČOV v obci Oldřišov</t>
  </si>
  <si>
    <t>1.2.2007</t>
  </si>
  <si>
    <t>11</t>
  </si>
  <si>
    <t>MSK 30608, 2946/14</t>
  </si>
  <si>
    <t>00300845</t>
  </si>
  <si>
    <t>Velké Hoštice</t>
  </si>
  <si>
    <t>Zámecká 195, Velké Hoštice, 747 31 Velké Hoštice</t>
  </si>
  <si>
    <t>553 764 062, info@hostice.cz</t>
  </si>
  <si>
    <t>Slašková kanalizace Velké Hoštice - 2.etapa</t>
  </si>
  <si>
    <t>1.9.2008</t>
  </si>
  <si>
    <t>56</t>
  </si>
  <si>
    <t>MSK 31997, 2946/61</t>
  </si>
  <si>
    <t>00846520</t>
  </si>
  <si>
    <t>Oborná</t>
  </si>
  <si>
    <t>Oborná 80, 792 01</t>
  </si>
  <si>
    <t>tel.: 554 716 722 (554 722 716), obec.oborna@centrum.cz</t>
  </si>
  <si>
    <t xml:space="preserve">Zpracování projektové dokumentace na splaškovou kanalizaci a ČOV </t>
  </si>
  <si>
    <t>85</t>
  </si>
  <si>
    <t>MSK 32024, 2946/90</t>
  </si>
  <si>
    <t>00600768</t>
  </si>
  <si>
    <t>Heřmánky</t>
  </si>
  <si>
    <t>Heřmánky 282, 742 35 Odry</t>
  </si>
  <si>
    <t>556 748 046, 742 180 528, ouhermanky@cbox.cz</t>
  </si>
  <si>
    <t>Příprava projektu kanalizační sítě v obci pro budoucí připojení ke kanal. síti města Oder</t>
  </si>
  <si>
    <t>?- chybí aktuální formuláře</t>
  </si>
  <si>
    <t>?A</t>
  </si>
  <si>
    <t>120</t>
  </si>
  <si>
    <t>MSK 32962, 2946/124</t>
  </si>
  <si>
    <t>00577057</t>
  </si>
  <si>
    <t>Dobratice</t>
  </si>
  <si>
    <t>Dobratice 49, 739 51 Dobrá</t>
  </si>
  <si>
    <t>558 651 254, obec-dobratice@iol.cz</t>
  </si>
  <si>
    <t>Vybudování tlakové kanalizace a ČOV v obci Dobratice</t>
  </si>
  <si>
    <t>217</t>
  </si>
  <si>
    <t>MSK 40374, 2946/276</t>
  </si>
  <si>
    <t>00297178</t>
  </si>
  <si>
    <t>Sedliště</t>
  </si>
  <si>
    <t>Sedliště 271, 739 36  Sedliště</t>
  </si>
  <si>
    <t>Ing. Jaromír Krejčok,      558 658 129, 724 180 637</t>
  </si>
  <si>
    <t>Sedliště - splašková kanalizace a ČOV - 1. etapa</t>
  </si>
  <si>
    <t>DÚR, DSP</t>
  </si>
  <si>
    <t>7</t>
  </si>
  <si>
    <t>MSK 30611, 2946/15</t>
  </si>
  <si>
    <t>00295892</t>
  </si>
  <si>
    <t>Bruntál</t>
  </si>
  <si>
    <t>Nádražní 20, Bruntál, 792 01 Bruntál</t>
  </si>
  <si>
    <t>554 706 111, posta@mubruntal.cz</t>
  </si>
  <si>
    <t>Rekonstrukce a intenzifikace ČOV Bruntál - 3. etapa</t>
  </si>
  <si>
    <t>77</t>
  </si>
  <si>
    <t>MSK 32020, 2946/82</t>
  </si>
  <si>
    <t>Odry-Loučky n.Odrou - vodovod v centru obce a prodloužení řadu na horní cestě</t>
  </si>
  <si>
    <t>79</t>
  </si>
  <si>
    <t>MSK 32018, 2946/84</t>
  </si>
  <si>
    <t>556 768 111, matusu@odry.cz</t>
  </si>
  <si>
    <t>Technická infrastruktura pro bydlení - zásobování vodou, odkanalizování - lok. Pod Veselým kopcem</t>
  </si>
  <si>
    <t>1.4.2008</t>
  </si>
  <si>
    <t>Nepodpořené projekty</t>
  </si>
  <si>
    <t>Součet opatření 1.1</t>
  </si>
  <si>
    <t>Opatření 1.2 Zlepšení jakosti pitné vody</t>
  </si>
  <si>
    <t>5</t>
  </si>
  <si>
    <t>MSK 26113, 2946/6</t>
  </si>
  <si>
    <t>00296317</t>
  </si>
  <si>
    <t>Rýmařov</t>
  </si>
  <si>
    <t>náměstí Míru 1, Rýmařov, 795 01 Rýmařov</t>
  </si>
  <si>
    <t>554 254 100, město@rymarov.cz</t>
  </si>
  <si>
    <t>1.2</t>
  </si>
  <si>
    <t>Vodovod v místních částech Rýmařova</t>
  </si>
  <si>
    <t>Projektová dokumentace k ÚR, staveb.povolení</t>
  </si>
  <si>
    <t>89</t>
  </si>
  <si>
    <t>MSK 32044, 2946/94</t>
  </si>
  <si>
    <t>00296953</t>
  </si>
  <si>
    <t>Mosty u Jablunkova</t>
  </si>
  <si>
    <t>Mosty u Jablunkova 800, 739 98 Mosty u Jablunkova</t>
  </si>
  <si>
    <t>558 337 911, obec@mostyujablunkova.cz</t>
  </si>
  <si>
    <t xml:space="preserve">Rekonstrukce a dostavba zdrojů, úpravy a rozvodů pitné vody II. etapa </t>
  </si>
  <si>
    <t>Dokumentace ÚR,SP</t>
  </si>
  <si>
    <t>1.3.2007 - 31.12.2007</t>
  </si>
  <si>
    <t>v žádosti 9/2008</t>
  </si>
  <si>
    <t>42</t>
  </si>
  <si>
    <t>MSK 32032, 2946/47</t>
  </si>
  <si>
    <t>Písek 51, 739 84 Písek</t>
  </si>
  <si>
    <t>tel.: 558 363 100 (010), 558 341 040, podatelna@pisek-obec.cz (pisekfm@trz.cz)</t>
  </si>
  <si>
    <t>Rozšíření vodovodu Malinka</t>
  </si>
  <si>
    <t>rozšíření vodovodu a napojení veřejných budov v obci, zlepšení jakosti pitné vody</t>
  </si>
  <si>
    <t>15.2.2007</t>
  </si>
  <si>
    <t>15.2.2007 - 30.6.2008</t>
  </si>
  <si>
    <t>58</t>
  </si>
  <si>
    <t>MSK 31971, 2946/63</t>
  </si>
  <si>
    <t>00296562</t>
  </si>
  <si>
    <t>Bystřice</t>
  </si>
  <si>
    <t>Bystřice 334, 739 95 Bystřice</t>
  </si>
  <si>
    <t>tel.: 558 340 312 (311), ladislav.olsar@bystrice.cz (obec@bystrice.cz)</t>
  </si>
  <si>
    <t>Bystřice-doplnění vodovodu HTP od pekárny Lisztwan pohranici s Nýdkem</t>
  </si>
  <si>
    <t>1.2.2007 - 31.12.2007</t>
  </si>
  <si>
    <t>78</t>
  </si>
  <si>
    <t>MSK 32019, 2946/83</t>
  </si>
  <si>
    <t>Rekonstrukce vodovodu mč. Pohoř a napojení na vodovod města Odry</t>
  </si>
  <si>
    <t>1.6.2007 - 1.6.2008</t>
  </si>
  <si>
    <t>169</t>
  </si>
  <si>
    <t>MSK 32972, 2946/174</t>
  </si>
  <si>
    <t>Jeseník nad Odrou 256, 742 33</t>
  </si>
  <si>
    <t>Vodovodní přivaděč Polouvsí-Blahutovice</t>
  </si>
  <si>
    <t>36a</t>
  </si>
  <si>
    <t>MSK 31994, 2946/41</t>
  </si>
  <si>
    <t>47675861</t>
  </si>
  <si>
    <t>Vak Bruntál a.s.</t>
  </si>
  <si>
    <t>akciová společnost</t>
  </si>
  <si>
    <t>třída Práce 42/1445, 792 01 Bruntál</t>
  </si>
  <si>
    <t>tel.: 554 711 051, vakbruntal@vakbruntal.cz</t>
  </si>
  <si>
    <t>Vodovod Horní Životice</t>
  </si>
  <si>
    <t>projektová dokumentace pro územní řízení a stavební povolení k vybudování vodovodních řadů</t>
  </si>
  <si>
    <t>30.8.2008</t>
  </si>
  <si>
    <t>45</t>
  </si>
  <si>
    <t>MSK 32013, 2946/50</t>
  </si>
  <si>
    <t>65888634</t>
  </si>
  <si>
    <t>Svazek obcí pro provoz skupinového vodovodu Litultovice</t>
  </si>
  <si>
    <t>svazek obcí</t>
  </si>
  <si>
    <t>74755 Litultovice 1</t>
  </si>
  <si>
    <t>553 668 129                   ou-litultovice@iol.cz</t>
  </si>
  <si>
    <t>"Vodovodní přivaděč a jímací vrt M5 Pilný Mlýn." Projektová dokumentace</t>
  </si>
  <si>
    <t>140</t>
  </si>
  <si>
    <t>MSK 33032, 2946/145</t>
  </si>
  <si>
    <t>00535125</t>
  </si>
  <si>
    <t>Horní Lhota</t>
  </si>
  <si>
    <t>Záhumení 44, Horní Lhota, 747 64 Velká Polom</t>
  </si>
  <si>
    <t>tel.: 553 770 141, obechornilhota@iol.cz</t>
  </si>
  <si>
    <t>Rozšíření vodovodu Horní Lhota-Kyjovice-Budišovice</t>
  </si>
  <si>
    <t>vybudování vodovodu, projektová dokumentace pro stavební povolení</t>
  </si>
  <si>
    <t>1.8.2007</t>
  </si>
  <si>
    <t>36c</t>
  </si>
  <si>
    <t>Dolní Moravice 40, 795 01 Rýmařov</t>
  </si>
  <si>
    <t>tel.: 554 273 296 (316), dolnimoravice@cbox.cz</t>
  </si>
  <si>
    <t>Rozšíření vodovodu Nová Ves</t>
  </si>
  <si>
    <t>168</t>
  </si>
  <si>
    <t>MSK 32967, 2946/173</t>
  </si>
  <si>
    <t>VaK Bruntál a.s.</t>
  </si>
  <si>
    <t>třída Práce 42, 792 01 Bruntál</t>
  </si>
  <si>
    <t>Výměna vodovodu Břidličná</t>
  </si>
  <si>
    <t>30</t>
  </si>
  <si>
    <t>MSK 31189, 2946/35</t>
  </si>
  <si>
    <t>00576972</t>
  </si>
  <si>
    <t>Pstruží</t>
  </si>
  <si>
    <t>Pstruží 93, 739 11 Frýdlant nad Ostravicí</t>
  </si>
  <si>
    <t>tel.: 558 677 120, ou@obecpstruzi.cz</t>
  </si>
  <si>
    <t>Prodloužení vodovodu Pstruží</t>
  </si>
  <si>
    <t>36b</t>
  </si>
  <si>
    <t>Vodovod Nová Véska</t>
  </si>
  <si>
    <t>57</t>
  </si>
  <si>
    <t>MSK 31966, 2946/62</t>
  </si>
  <si>
    <t>Bystřice-vodovod v Pasekách, jímání Loučka</t>
  </si>
  <si>
    <t>87 a</t>
  </si>
  <si>
    <t>MSK 32041, 2946/92</t>
  </si>
  <si>
    <t>00299871</t>
  </si>
  <si>
    <t>Brumovice</t>
  </si>
  <si>
    <t>Hlavní 75/56, Brumovice, 747 71 Brumovice</t>
  </si>
  <si>
    <t>553 716 560, 774 875 310, starosta@brumovice.net</t>
  </si>
  <si>
    <t>Výstavba nových přivaděčů</t>
  </si>
  <si>
    <t>152a</t>
  </si>
  <si>
    <t>MSK 33070, 2946/158</t>
  </si>
  <si>
    <t>596 042 369  vakhlucin@vakhlucin.cz</t>
  </si>
  <si>
    <t>Rekonstrukce vodovodu ul. Pode Zdí, Svornosti, Malánky, Čapkova, Moravská, Zátiší</t>
  </si>
  <si>
    <t>152c</t>
  </si>
  <si>
    <t>MSK 33070, 2946/160</t>
  </si>
  <si>
    <t>598 042 369  vakhlucin@vakhlucin.cz</t>
  </si>
  <si>
    <t>Rekonstrukce čerpací stanice pitné vody s hygienizací - Hlučín Roviny</t>
  </si>
  <si>
    <t>203</t>
  </si>
  <si>
    <t>MSK 33495, 2946/208</t>
  </si>
  <si>
    <t>00300241</t>
  </si>
  <si>
    <t>Kobeřice</t>
  </si>
  <si>
    <t>Slezská 195, Kobeřice, 747 27 Kobeřice</t>
  </si>
  <si>
    <t>553 777 202, 602 795 529, urad@koberice.cz</t>
  </si>
  <si>
    <t>Výstavba úpravny pitné vody a zvýšení kapacity akumulačních objektů</t>
  </si>
  <si>
    <t>30.4.2008</t>
  </si>
  <si>
    <t>86</t>
  </si>
  <si>
    <t>MSK 32023, 2946/91</t>
  </si>
  <si>
    <t>Vodovod Vítkovka - osada Nová Ves - lok.Pod Tošovickým kopcem</t>
  </si>
  <si>
    <t>59</t>
  </si>
  <si>
    <t>MSK31964, 2946/64</t>
  </si>
  <si>
    <t>00296563</t>
  </si>
  <si>
    <t>Bystřice - vodovod Škubňa 18</t>
  </si>
  <si>
    <t>121</t>
  </si>
  <si>
    <t>MSK 32963, 2946/125</t>
  </si>
  <si>
    <t>00577022</t>
  </si>
  <si>
    <t>Krásná</t>
  </si>
  <si>
    <t>Krásná 287, 739 04 Pražmo</t>
  </si>
  <si>
    <t>558 692 907, 724 164 584, ou-krasna@post.cz</t>
  </si>
  <si>
    <t>Vybudování vodovodu v obl. Obcí Krásná a Raškovice</t>
  </si>
  <si>
    <t>152b</t>
  </si>
  <si>
    <t>MSK 33070, 2946/159</t>
  </si>
  <si>
    <t>597 042 369  vakhlucin@vakhlucin.cz</t>
  </si>
  <si>
    <t>Rekonstrukce vodovodu ul. Jaselská, P. Bezruče</t>
  </si>
  <si>
    <t>87 b</t>
  </si>
  <si>
    <t>Vodojemy - úprava vody</t>
  </si>
  <si>
    <t>Dokumentace jiné</t>
  </si>
  <si>
    <t>Součet opatření 1.2</t>
  </si>
  <si>
    <t>Opatření 1.3 Omezování rizika povodní</t>
  </si>
  <si>
    <t>60</t>
  </si>
  <si>
    <t>MSK 32005, 2946/65</t>
  </si>
  <si>
    <t>00296112</t>
  </si>
  <si>
    <t>Karlovice</t>
  </si>
  <si>
    <t>Karlovice 138, 793 23 Karlovice</t>
  </si>
  <si>
    <t>tel.: 554 725 390, obeckarlovice@c-mail.cz</t>
  </si>
  <si>
    <t>1.3</t>
  </si>
  <si>
    <t>Revitalizace území a protipovodňová ochrana - Obec Karlovice, Zadní Ves</t>
  </si>
  <si>
    <t>176</t>
  </si>
  <si>
    <t>MSK 33013, 2946/181</t>
  </si>
  <si>
    <t>00300560</t>
  </si>
  <si>
    <t>Píšť</t>
  </si>
  <si>
    <t>Píšť 58, 747 18 Píšť</t>
  </si>
  <si>
    <t>tel.: 595 055 231 (941), pist@pist.cz</t>
  </si>
  <si>
    <t xml:space="preserve"> Seznam náhradních žadatelů v rámci dotačního programu Podpora přípravy projektů v oblasti životního prostředí a zemědělství ŽPZ/03/2007</t>
  </si>
  <si>
    <t>Zpracování PD pro územní rozhodnutí a stavební povolení: Vybudování protipovodňového poldru č. V "Svinné"</t>
  </si>
  <si>
    <t>81</t>
  </si>
  <si>
    <t>MSK 32015, 2946/86</t>
  </si>
  <si>
    <t>00300187</t>
  </si>
  <si>
    <t>Jakartovice</t>
  </si>
  <si>
    <t>Jakartovice 89, 747 53 Jakartovice</t>
  </si>
  <si>
    <t>553 666 128, 724 184 402, oujakartovice@quick.cz</t>
  </si>
  <si>
    <t>Protipovodňová ochrana - úprava koryta a břehů potoka - obec Bohdanovice</t>
  </si>
  <si>
    <t>Součet opatření 1.3</t>
  </si>
  <si>
    <t>Součet oblast 1 - vodní hospodářství</t>
  </si>
  <si>
    <t>Opatření 2.1. Zkvalitnění nakládání s odpady</t>
  </si>
  <si>
    <t>Opatření 2.1 Zkvalitnění nakládání s odpady</t>
  </si>
  <si>
    <t>106</t>
  </si>
  <si>
    <t>MSK 32738, 2946/108</t>
  </si>
  <si>
    <t>2.1</t>
  </si>
  <si>
    <t>Překladiště tuhých komunálních odpadů ve Vrbně p.P.</t>
  </si>
  <si>
    <t>39</t>
  </si>
  <si>
    <t>MSK 31987, 2946/44</t>
  </si>
  <si>
    <t>00300870</t>
  </si>
  <si>
    <t>Vítkov</t>
  </si>
  <si>
    <t>náměstí Jana Zajíce 7, 749 01 Vítkov</t>
  </si>
  <si>
    <t>tel.: 556 312 200, podatelna@vitkov.info</t>
  </si>
  <si>
    <t>Rekultivace 0. etapy skládky TKO Nové Těchanovice</t>
  </si>
  <si>
    <t>1.7.2007 - 30.9.2008</t>
  </si>
  <si>
    <t>111</t>
  </si>
  <si>
    <t>MSK 33029, 2946/118</t>
  </si>
  <si>
    <t>Ostravice 577, 739 14 Ostravice</t>
  </si>
  <si>
    <t>558 682 118, 736 614 615, starosta@obec-ostravice.cz</t>
  </si>
  <si>
    <t>Vybudování sběrného dvora pro odpady v obci</t>
  </si>
  <si>
    <t>1.5.2007 - 31.12.2007</t>
  </si>
  <si>
    <t>155</t>
  </si>
  <si>
    <t>MSK 32970, 2946/160</t>
  </si>
  <si>
    <t>556 455 464   zivpro@pribor-město.cz</t>
  </si>
  <si>
    <t>Sběrný dvůr pro odpady a zpětný odběr elektrozařízení Příbor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</si>
</sst>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2"/>
      <name val="Times New Roman CE"/>
      <family val="0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color indexed="43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7"/>
      <name val="Times New Roman CE"/>
      <family val="0"/>
    </font>
    <font>
      <sz val="12"/>
      <color indexed="10"/>
      <name val="Times New Roman CE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b/>
      <sz val="12"/>
      <color indexed="57"/>
      <name val="Times New Roman CE"/>
      <family val="1"/>
    </font>
    <font>
      <sz val="12"/>
      <color indexed="12"/>
      <name val="Times New Roman"/>
      <family val="1"/>
    </font>
    <font>
      <sz val="12"/>
      <color indexed="12"/>
      <name val="Times New Roman CE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 CE"/>
      <family val="1"/>
    </font>
    <font>
      <sz val="14"/>
      <name val="Times New Roman CE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" xfId="0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3" xfId="0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vertical="top" wrapText="1" shrinkToFit="1"/>
    </xf>
    <xf numFmtId="3" fontId="9" fillId="0" borderId="11" xfId="0" applyNumberFormat="1" applyFont="1" applyFill="1" applyBorder="1" applyAlignment="1">
      <alignment horizontal="right" vertical="center" wrapText="1" shrinkToFit="1"/>
    </xf>
    <xf numFmtId="3" fontId="9" fillId="0" borderId="11" xfId="0" applyNumberFormat="1" applyFont="1" applyFill="1" applyBorder="1" applyAlignment="1">
      <alignment horizontal="right" vertical="center" wrapText="1" shrinkToFit="1"/>
    </xf>
    <xf numFmtId="3" fontId="0" fillId="0" borderId="11" xfId="0" applyNumberFormat="1" applyFont="1" applyFill="1" applyBorder="1" applyAlignment="1">
      <alignment horizontal="right" vertical="center" wrapText="1" shrinkToFit="1"/>
    </xf>
    <xf numFmtId="3" fontId="10" fillId="0" borderId="11" xfId="0" applyNumberFormat="1" applyFont="1" applyFill="1" applyBorder="1" applyAlignment="1">
      <alignment horizontal="right" vertical="center" wrapText="1" shrinkToFit="1"/>
    </xf>
    <xf numFmtId="10" fontId="0" fillId="0" borderId="11" xfId="0" applyNumberFormat="1" applyFont="1" applyFill="1" applyBorder="1" applyAlignment="1">
      <alignment horizontal="center" vertical="center" wrapText="1" shrinkToFit="1"/>
    </xf>
    <xf numFmtId="3" fontId="10" fillId="0" borderId="11" xfId="0" applyNumberFormat="1" applyFont="1" applyFill="1" applyBorder="1" applyAlignment="1">
      <alignment vertical="center" wrapText="1" shrinkToFit="1"/>
    </xf>
    <xf numFmtId="10" fontId="9" fillId="0" borderId="1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wrapText="1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vertical="top" wrapText="1" shrinkToFit="1"/>
    </xf>
    <xf numFmtId="3" fontId="9" fillId="0" borderId="10" xfId="0" applyNumberFormat="1" applyFont="1" applyFill="1" applyBorder="1" applyAlignment="1">
      <alignment horizontal="right" vertical="center" wrapText="1" shrinkToFit="1"/>
    </xf>
    <xf numFmtId="3" fontId="0" fillId="0" borderId="10" xfId="0" applyNumberFormat="1" applyFont="1" applyFill="1" applyBorder="1" applyAlignment="1">
      <alignment horizontal="right" vertical="center" wrapText="1" shrinkToFit="1"/>
    </xf>
    <xf numFmtId="3" fontId="10" fillId="0" borderId="10" xfId="0" applyNumberFormat="1" applyFont="1" applyFill="1" applyBorder="1" applyAlignment="1">
      <alignment horizontal="right" vertical="center" wrapText="1" shrinkToFit="1"/>
    </xf>
    <xf numFmtId="10" fontId="0" fillId="0" borderId="10" xfId="0" applyNumberFormat="1" applyFont="1" applyFill="1" applyBorder="1" applyAlignment="1">
      <alignment horizontal="center" vertical="center" wrapText="1" shrinkToFit="1"/>
    </xf>
    <xf numFmtId="3" fontId="10" fillId="0" borderId="10" xfId="0" applyNumberFormat="1" applyFont="1" applyFill="1" applyBorder="1" applyAlignment="1">
      <alignment vertical="center" wrapText="1" shrinkToFit="1"/>
    </xf>
    <xf numFmtId="10" fontId="9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right" vertical="center" wrapText="1" shrinkToFit="1"/>
    </xf>
    <xf numFmtId="3" fontId="4" fillId="0" borderId="10" xfId="0" applyNumberFormat="1" applyFont="1" applyFill="1" applyBorder="1" applyAlignment="1">
      <alignment vertical="center" wrapText="1" shrinkToFit="1"/>
    </xf>
    <xf numFmtId="3" fontId="11" fillId="0" borderId="0" xfId="0" applyNumberFormat="1" applyFont="1" applyAlignment="1">
      <alignment wrapText="1" shrinkToFit="1"/>
    </xf>
    <xf numFmtId="49" fontId="10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3" fontId="0" fillId="0" borderId="0" xfId="0" applyNumberFormat="1" applyFont="1" applyAlignment="1">
      <alignment wrapText="1" shrinkToFit="1"/>
    </xf>
    <xf numFmtId="0" fontId="0" fillId="0" borderId="10" xfId="0" applyFont="1" applyFill="1" applyBorder="1" applyAlignment="1">
      <alignment wrapText="1" shrinkToFit="1"/>
    </xf>
    <xf numFmtId="3" fontId="4" fillId="0" borderId="10" xfId="0" applyNumberFormat="1" applyFont="1" applyFill="1" applyBorder="1" applyAlignment="1">
      <alignment vertical="center" wrapText="1" shrinkToFit="1"/>
    </xf>
    <xf numFmtId="14" fontId="0" fillId="0" borderId="10" xfId="0" applyNumberFormat="1" applyFont="1" applyFill="1" applyBorder="1" applyAlignment="1">
      <alignment horizontal="center" vertical="center" wrapText="1" shrinkToFit="1"/>
    </xf>
    <xf numFmtId="16" fontId="9" fillId="0" borderId="10" xfId="18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49" fontId="10" fillId="0" borderId="13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shrinkToFit="1"/>
    </xf>
    <xf numFmtId="49" fontId="9" fillId="0" borderId="14" xfId="0" applyNumberFormat="1" applyFont="1" applyFill="1" applyBorder="1" applyAlignment="1">
      <alignment horizontal="left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3" fontId="10" fillId="0" borderId="14" xfId="0" applyNumberFormat="1" applyFont="1" applyFill="1" applyBorder="1" applyAlignment="1">
      <alignment horizontal="right" vertical="center" wrapText="1" shrinkToFit="1"/>
    </xf>
    <xf numFmtId="10" fontId="0" fillId="0" borderId="14" xfId="0" applyNumberFormat="1" applyFont="1" applyFill="1" applyBorder="1" applyAlignment="1">
      <alignment horizontal="center" vertical="center" wrapText="1" shrinkToFit="1"/>
    </xf>
    <xf numFmtId="3" fontId="10" fillId="0" borderId="14" xfId="0" applyNumberFormat="1" applyFont="1" applyFill="1" applyBorder="1" applyAlignment="1">
      <alignment vertical="center" wrapText="1" shrinkToFit="1"/>
    </xf>
    <xf numFmtId="9" fontId="9" fillId="0" borderId="14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9" fontId="9" fillId="0" borderId="10" xfId="0" applyNumberFormat="1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shrinkToFit="1"/>
    </xf>
    <xf numFmtId="3" fontId="10" fillId="0" borderId="10" xfId="0" applyNumberFormat="1" applyFont="1" applyFill="1" applyBorder="1" applyAlignment="1">
      <alignment horizontal="right" vertical="center" wrapText="1" shrinkToFit="1"/>
    </xf>
    <xf numFmtId="3" fontId="10" fillId="0" borderId="10" xfId="0" applyNumberFormat="1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top" wrapText="1" shrinkToFit="1"/>
    </xf>
    <xf numFmtId="49" fontId="9" fillId="0" borderId="8" xfId="0" applyNumberFormat="1" applyFont="1" applyFill="1" applyBorder="1" applyAlignment="1">
      <alignment horizontal="left" vertical="center" wrapText="1" shrinkToFit="1"/>
    </xf>
    <xf numFmtId="49" fontId="9" fillId="0" borderId="8" xfId="0" applyNumberFormat="1" applyFont="1" applyFill="1" applyBorder="1" applyAlignment="1">
      <alignment horizontal="center" vertical="center" wrapText="1" shrinkToFit="1"/>
    </xf>
    <xf numFmtId="3" fontId="10" fillId="0" borderId="8" xfId="0" applyNumberFormat="1" applyFont="1" applyFill="1" applyBorder="1" applyAlignment="1">
      <alignment horizontal="right" vertical="center" wrapText="1" shrinkToFit="1"/>
    </xf>
    <xf numFmtId="10" fontId="0" fillId="0" borderId="8" xfId="0" applyNumberFormat="1" applyFont="1" applyFill="1" applyBorder="1" applyAlignment="1">
      <alignment horizontal="center" vertical="center" wrapText="1" shrinkToFit="1"/>
    </xf>
    <xf numFmtId="3" fontId="10" fillId="0" borderId="8" xfId="0" applyNumberFormat="1" applyFont="1" applyFill="1" applyBorder="1" applyAlignment="1">
      <alignment vertical="center" wrapText="1" shrinkToFit="1"/>
    </xf>
    <xf numFmtId="14" fontId="9" fillId="0" borderId="8" xfId="0" applyNumberFormat="1" applyFont="1" applyFill="1" applyBorder="1" applyAlignment="1">
      <alignment horizontal="center" vertical="center" wrapText="1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14" fontId="9" fillId="0" borderId="9" xfId="0" applyNumberFormat="1" applyFont="1" applyFill="1" applyBorder="1" applyAlignment="1">
      <alignment horizontal="center" vertical="center" wrapText="1" shrinkToFit="1"/>
    </xf>
    <xf numFmtId="49" fontId="13" fillId="0" borderId="9" xfId="0" applyNumberFormat="1" applyFont="1" applyFill="1" applyBorder="1" applyAlignment="1">
      <alignment horizontal="left"/>
    </xf>
    <xf numFmtId="0" fontId="0" fillId="0" borderId="0" xfId="0" applyFont="1" applyBorder="1" applyAlignment="1">
      <alignment wrapText="1" shrinkToFit="1"/>
    </xf>
    <xf numFmtId="0" fontId="0" fillId="0" borderId="3" xfId="0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10" fontId="0" fillId="0" borderId="8" xfId="0" applyNumberFormat="1" applyFont="1" applyFill="1" applyBorder="1" applyAlignment="1">
      <alignment vertical="center"/>
    </xf>
    <xf numFmtId="14" fontId="9" fillId="0" borderId="8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0" fontId="9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wrapText="1" shrinkToFit="1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Border="1" applyAlignment="1">
      <alignment wrapText="1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7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left" vertical="center" wrapText="1" shrinkToFit="1"/>
    </xf>
    <xf numFmtId="49" fontId="15" fillId="0" borderId="10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 shrinkToFit="1"/>
    </xf>
    <xf numFmtId="0" fontId="0" fillId="0" borderId="3" xfId="0" applyFill="1" applyBorder="1" applyAlignment="1">
      <alignment vertical="center"/>
    </xf>
    <xf numFmtId="0" fontId="9" fillId="0" borderId="10" xfId="0" applyFont="1" applyFill="1" applyBorder="1" applyAlignment="1">
      <alignment vertical="center" wrapText="1" shrinkToFit="1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shrinkToFit="1"/>
    </xf>
    <xf numFmtId="49" fontId="10" fillId="0" borderId="10" xfId="0" applyNumberFormat="1" applyFont="1" applyFill="1" applyBorder="1" applyAlignment="1">
      <alignment vertical="center"/>
    </xf>
    <xf numFmtId="14" fontId="15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46" fontId="0" fillId="0" borderId="3" xfId="0" applyNumberFormat="1" applyFont="1" applyFill="1" applyBorder="1" applyAlignment="1">
      <alignment horizontal="center" vertical="center" wrapText="1" shrinkToFit="1"/>
    </xf>
    <xf numFmtId="49" fontId="10" fillId="4" borderId="18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9" fillId="4" borderId="11" xfId="0" applyFont="1" applyFill="1" applyBorder="1" applyAlignment="1">
      <alignment vertical="top" wrapText="1" shrinkToFit="1"/>
    </xf>
    <xf numFmtId="49" fontId="9" fillId="4" borderId="11" xfId="0" applyNumberFormat="1" applyFont="1" applyFill="1" applyBorder="1" applyAlignment="1">
      <alignment horizontal="left" vertical="center" wrapText="1" shrinkToFit="1"/>
    </xf>
    <xf numFmtId="49" fontId="9" fillId="4" borderId="11" xfId="0" applyNumberFormat="1" applyFont="1" applyFill="1" applyBorder="1" applyAlignment="1">
      <alignment horizontal="center" vertical="center" wrapText="1" shrinkToFit="1"/>
    </xf>
    <xf numFmtId="3" fontId="9" fillId="4" borderId="11" xfId="0" applyNumberFormat="1" applyFont="1" applyFill="1" applyBorder="1" applyAlignment="1">
      <alignment horizontal="right" vertical="center" wrapText="1" shrinkToFit="1"/>
    </xf>
    <xf numFmtId="3" fontId="0" fillId="4" borderId="11" xfId="0" applyNumberFormat="1" applyFont="1" applyFill="1" applyBorder="1" applyAlignment="1">
      <alignment horizontal="right" vertical="center" wrapText="1" shrinkToFit="1"/>
    </xf>
    <xf numFmtId="3" fontId="10" fillId="4" borderId="11" xfId="0" applyNumberFormat="1" applyFont="1" applyFill="1" applyBorder="1" applyAlignment="1">
      <alignment horizontal="right" vertical="center" wrapText="1" shrinkToFit="1"/>
    </xf>
    <xf numFmtId="10" fontId="0" fillId="4" borderId="11" xfId="0" applyNumberFormat="1" applyFont="1" applyFill="1" applyBorder="1" applyAlignment="1">
      <alignment horizontal="center" vertical="center" wrapText="1" shrinkToFit="1"/>
    </xf>
    <xf numFmtId="3" fontId="10" fillId="4" borderId="11" xfId="0" applyNumberFormat="1" applyFont="1" applyFill="1" applyBorder="1" applyAlignment="1">
      <alignment vertical="center" wrapText="1" shrinkToFit="1"/>
    </xf>
    <xf numFmtId="14" fontId="9" fillId="4" borderId="11" xfId="0" applyNumberFormat="1" applyFont="1" applyFill="1" applyBorder="1" applyAlignment="1">
      <alignment horizontal="center" vertical="center" wrapText="1" shrinkToFit="1"/>
    </xf>
    <xf numFmtId="49" fontId="0" fillId="4" borderId="11" xfId="0" applyNumberFormat="1" applyFont="1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14" fontId="9" fillId="5" borderId="10" xfId="0" applyNumberFormat="1" applyFont="1" applyFill="1" applyBorder="1" applyAlignment="1">
      <alignment horizontal="center" vertical="center" wrapText="1" shrinkToFit="1"/>
    </xf>
    <xf numFmtId="0" fontId="0" fillId="5" borderId="10" xfId="0" applyFont="1" applyFill="1" applyBorder="1" applyAlignment="1">
      <alignment horizontal="center" vertical="center" wrapText="1" shrinkToFit="1"/>
    </xf>
    <xf numFmtId="0" fontId="4" fillId="5" borderId="10" xfId="0" applyFont="1" applyFill="1" applyBorder="1" applyAlignment="1">
      <alignment horizontal="center" vertical="center" wrapText="1" shrinkToFit="1"/>
    </xf>
    <xf numFmtId="49" fontId="9" fillId="6" borderId="9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49" fontId="10" fillId="4" borderId="8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4" fontId="9" fillId="4" borderId="10" xfId="0" applyNumberFormat="1" applyFont="1" applyFill="1" applyBorder="1" applyAlignment="1">
      <alignment horizontal="center" vertical="center" wrapText="1" shrinkToFit="1"/>
    </xf>
    <xf numFmtId="0" fontId="0" fillId="4" borderId="10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wrapText="1" shrinkToFit="1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left" vertical="center" shrinkToFit="1"/>
    </xf>
    <xf numFmtId="49" fontId="10" fillId="0" borderId="13" xfId="0" applyNumberFormat="1" applyFont="1" applyFill="1" applyBorder="1" applyAlignment="1">
      <alignment horizontal="left" vertical="center" shrinkToFit="1"/>
    </xf>
    <xf numFmtId="14" fontId="9" fillId="0" borderId="14" xfId="0" applyNumberFormat="1" applyFont="1" applyFill="1" applyBorder="1" applyAlignment="1">
      <alignment horizontal="center" vertical="center" wrapText="1" shrinkToFit="1"/>
    </xf>
    <xf numFmtId="14" fontId="9" fillId="7" borderId="14" xfId="0" applyNumberFormat="1" applyFont="1" applyFill="1" applyBorder="1" applyAlignment="1">
      <alignment horizontal="center" vertical="center" wrapText="1" shrinkToFit="1"/>
    </xf>
    <xf numFmtId="0" fontId="0" fillId="7" borderId="14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49" fontId="10" fillId="4" borderId="8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 shrinkToFit="1"/>
    </xf>
    <xf numFmtId="49" fontId="9" fillId="0" borderId="20" xfId="0" applyNumberFormat="1" applyFont="1" applyFill="1" applyBorder="1" applyAlignment="1">
      <alignment horizontal="center" vertical="center" wrapText="1" shrinkToFit="1"/>
    </xf>
    <xf numFmtId="49" fontId="9" fillId="0" borderId="21" xfId="0" applyNumberFormat="1" applyFont="1" applyFill="1" applyBorder="1" applyAlignment="1">
      <alignment horizontal="center" vertical="center" wrapText="1" shrinkToFit="1"/>
    </xf>
    <xf numFmtId="49" fontId="9" fillId="0" borderId="21" xfId="0" applyNumberFormat="1" applyFont="1" applyFill="1" applyBorder="1" applyAlignment="1">
      <alignment horizontal="left" vertical="center" wrapText="1" shrinkToFit="1"/>
    </xf>
    <xf numFmtId="3" fontId="9" fillId="0" borderId="21" xfId="0" applyNumberFormat="1" applyFont="1" applyFill="1" applyBorder="1" applyAlignment="1">
      <alignment horizontal="right" vertical="center" wrapText="1" shrinkToFit="1"/>
    </xf>
    <xf numFmtId="3" fontId="0" fillId="0" borderId="21" xfId="0" applyNumberFormat="1" applyFont="1" applyFill="1" applyBorder="1" applyAlignment="1">
      <alignment horizontal="right" vertical="center" wrapText="1" shrinkToFit="1"/>
    </xf>
    <xf numFmtId="3" fontId="10" fillId="0" borderId="21" xfId="0" applyNumberFormat="1" applyFont="1" applyFill="1" applyBorder="1" applyAlignment="1">
      <alignment horizontal="right" vertical="center" wrapText="1" shrinkToFit="1"/>
    </xf>
    <xf numFmtId="10" fontId="0" fillId="0" borderId="21" xfId="0" applyNumberFormat="1" applyFont="1" applyFill="1" applyBorder="1" applyAlignment="1">
      <alignment horizontal="center" vertical="center" wrapText="1" shrinkToFit="1"/>
    </xf>
    <xf numFmtId="3" fontId="10" fillId="0" borderId="21" xfId="0" applyNumberFormat="1" applyFont="1" applyFill="1" applyBorder="1" applyAlignment="1">
      <alignment vertical="center" wrapText="1" shrinkToFit="1"/>
    </xf>
    <xf numFmtId="10" fontId="9" fillId="0" borderId="21" xfId="0" applyNumberFormat="1" applyFont="1" applyFill="1" applyBorder="1" applyAlignment="1">
      <alignment horizontal="center" vertical="center" wrapText="1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14" fontId="9" fillId="5" borderId="21" xfId="0" applyNumberFormat="1" applyFont="1" applyFill="1" applyBorder="1" applyAlignment="1">
      <alignment horizontal="center" vertical="center" wrapText="1" shrinkToFit="1"/>
    </xf>
    <xf numFmtId="0" fontId="0" fillId="5" borderId="21" xfId="0" applyFont="1" applyFill="1" applyBorder="1" applyAlignment="1">
      <alignment horizontal="center" vertical="center" wrapText="1" shrinkToFit="1"/>
    </xf>
    <xf numFmtId="0" fontId="4" fillId="5" borderId="21" xfId="0" applyFont="1" applyFill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49" fontId="10" fillId="4" borderId="2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4" fontId="9" fillId="0" borderId="11" xfId="0" applyNumberFormat="1" applyFont="1" applyFill="1" applyBorder="1" applyAlignment="1">
      <alignment horizontal="center" vertical="center" wrapText="1" shrinkToFit="1"/>
    </xf>
    <xf numFmtId="49" fontId="10" fillId="0" borderId="24" xfId="0" applyNumberFormat="1" applyFont="1" applyFill="1" applyBorder="1" applyAlignment="1">
      <alignment horizontal="left" vertical="center"/>
    </xf>
    <xf numFmtId="14" fontId="9" fillId="7" borderId="10" xfId="0" applyNumberFormat="1" applyFont="1" applyFill="1" applyBorder="1" applyAlignment="1">
      <alignment horizontal="center" vertical="center" wrapText="1" shrinkToFit="1"/>
    </xf>
    <xf numFmtId="0" fontId="0" fillId="7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9" fontId="10" fillId="3" borderId="25" xfId="0" applyNumberFormat="1" applyFont="1" applyFill="1" applyBorder="1" applyAlignment="1">
      <alignment horizontal="left" vertical="center"/>
    </xf>
    <xf numFmtId="49" fontId="10" fillId="3" borderId="19" xfId="0" applyNumberFormat="1" applyFont="1" applyFill="1" applyBorder="1" applyAlignment="1">
      <alignment horizontal="left" vertical="center" shrinkToFit="1"/>
    </xf>
    <xf numFmtId="14" fontId="9" fillId="3" borderId="14" xfId="0" applyNumberFormat="1" applyFont="1" applyFill="1" applyBorder="1" applyAlignment="1">
      <alignment horizontal="center" vertical="center" wrapText="1" shrinkToFit="1"/>
    </xf>
    <xf numFmtId="0" fontId="0" fillId="3" borderId="14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49" fontId="10" fillId="0" borderId="26" xfId="0" applyNumberFormat="1" applyFont="1" applyFill="1" applyBorder="1" applyAlignment="1">
      <alignment horizontal="left" vertical="center" shrinkToFit="1"/>
    </xf>
    <xf numFmtId="49" fontId="9" fillId="0" borderId="26" xfId="0" applyNumberFormat="1" applyFont="1" applyFill="1" applyBorder="1" applyAlignment="1">
      <alignment horizontal="left" vertical="center" wrapText="1" shrinkToFi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3" fontId="10" fillId="0" borderId="26" xfId="0" applyNumberFormat="1" applyFont="1" applyFill="1" applyBorder="1" applyAlignment="1">
      <alignment horizontal="right" vertical="center" wrapText="1" shrinkToFit="1"/>
    </xf>
    <xf numFmtId="10" fontId="0" fillId="0" borderId="26" xfId="0" applyNumberFormat="1" applyFont="1" applyFill="1" applyBorder="1" applyAlignment="1">
      <alignment horizontal="center" vertical="center" wrapText="1" shrinkToFit="1"/>
    </xf>
    <xf numFmtId="14" fontId="9" fillId="0" borderId="26" xfId="0" applyNumberFormat="1" applyFont="1" applyFill="1" applyBorder="1" applyAlignment="1">
      <alignment horizontal="center" vertical="center" wrapText="1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49" fontId="10" fillId="4" borderId="27" xfId="0" applyNumberFormat="1" applyFont="1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12" fillId="0" borderId="2" xfId="0" applyFont="1" applyBorder="1" applyAlignment="1">
      <alignment horizontal="center" vertical="center" wrapText="1" shrinkToFit="1"/>
    </xf>
    <xf numFmtId="49" fontId="9" fillId="8" borderId="10" xfId="0" applyNumberFormat="1" applyFont="1" applyFill="1" applyBorder="1" applyAlignment="1">
      <alignment horizontal="center" vertical="center" wrapText="1" shrinkToFit="1"/>
    </xf>
    <xf numFmtId="49" fontId="9" fillId="8" borderId="10" xfId="0" applyNumberFormat="1" applyFont="1" applyFill="1" applyBorder="1" applyAlignment="1">
      <alignment horizontal="left" vertical="center" wrapText="1" shrinkToFit="1"/>
    </xf>
    <xf numFmtId="3" fontId="0" fillId="9" borderId="10" xfId="0" applyNumberFormat="1" applyFont="1" applyFill="1" applyBorder="1" applyAlignment="1">
      <alignment horizontal="right" vertical="center" wrapText="1" shrinkToFit="1"/>
    </xf>
    <xf numFmtId="3" fontId="9" fillId="9" borderId="10" xfId="0" applyNumberFormat="1" applyFont="1" applyFill="1" applyBorder="1" applyAlignment="1">
      <alignment horizontal="right" vertical="center" wrapText="1" shrinkToFit="1"/>
    </xf>
    <xf numFmtId="3" fontId="9" fillId="5" borderId="10" xfId="0" applyNumberFormat="1" applyFont="1" applyFill="1" applyBorder="1" applyAlignment="1">
      <alignment horizontal="right" vertical="center" wrapText="1" shrinkToFit="1"/>
    </xf>
    <xf numFmtId="0" fontId="9" fillId="7" borderId="10" xfId="0" applyFont="1" applyFill="1" applyBorder="1" applyAlignment="1">
      <alignment vertical="top" wrapText="1" shrinkToFit="1"/>
    </xf>
    <xf numFmtId="49" fontId="9" fillId="7" borderId="10" xfId="0" applyNumberFormat="1" applyFont="1" applyFill="1" applyBorder="1" applyAlignment="1">
      <alignment horizontal="left" vertical="center" wrapText="1" shrinkToFit="1"/>
    </xf>
    <xf numFmtId="49" fontId="9" fillId="7" borderId="10" xfId="0" applyNumberFormat="1" applyFont="1" applyFill="1" applyBorder="1" applyAlignment="1">
      <alignment horizontal="center" vertical="center" wrapText="1" shrinkToFit="1"/>
    </xf>
    <xf numFmtId="49" fontId="0" fillId="7" borderId="10" xfId="0" applyNumberFormat="1" applyFont="1" applyFill="1" applyBorder="1" applyAlignment="1">
      <alignment horizontal="center" vertical="center" shrinkToFit="1"/>
    </xf>
    <xf numFmtId="3" fontId="0" fillId="5" borderId="10" xfId="0" applyNumberFormat="1" applyFont="1" applyFill="1" applyBorder="1" applyAlignment="1">
      <alignment horizontal="right" vertical="center" wrapText="1" shrinkToFit="1"/>
    </xf>
    <xf numFmtId="0" fontId="0" fillId="0" borderId="10" xfId="0" applyBorder="1" applyAlignment="1">
      <alignment/>
    </xf>
    <xf numFmtId="0" fontId="0" fillId="8" borderId="0" xfId="0" applyFont="1" applyFill="1" applyAlignment="1">
      <alignment wrapText="1" shrinkToFit="1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49" fontId="17" fillId="7" borderId="10" xfId="0" applyNumberFormat="1" applyFont="1" applyFill="1" applyBorder="1" applyAlignment="1">
      <alignment horizontal="left" vertical="center" wrapText="1" shrinkToFit="1"/>
    </xf>
    <xf numFmtId="49" fontId="17" fillId="0" borderId="10" xfId="0" applyNumberFormat="1" applyFont="1" applyFill="1" applyBorder="1" applyAlignment="1">
      <alignment horizontal="left" vertical="center" wrapText="1" shrinkToFit="1"/>
    </xf>
    <xf numFmtId="3" fontId="17" fillId="0" borderId="10" xfId="0" applyNumberFormat="1" applyFont="1" applyFill="1" applyBorder="1" applyAlignment="1">
      <alignment horizontal="right" vertical="center" wrapText="1" shrinkToFit="1"/>
    </xf>
    <xf numFmtId="3" fontId="18" fillId="9" borderId="10" xfId="0" applyNumberFormat="1" applyFont="1" applyFill="1" applyBorder="1" applyAlignment="1">
      <alignment horizontal="right" vertical="center" wrapText="1" shrinkToFit="1"/>
    </xf>
    <xf numFmtId="3" fontId="17" fillId="9" borderId="10" xfId="0" applyNumberFormat="1" applyFont="1" applyFill="1" applyBorder="1" applyAlignment="1">
      <alignment horizontal="right" vertical="center" wrapText="1" shrinkToFit="1"/>
    </xf>
    <xf numFmtId="3" fontId="17" fillId="5" borderId="10" xfId="0" applyNumberFormat="1" applyFont="1" applyFill="1" applyBorder="1" applyAlignment="1">
      <alignment horizontal="right" vertical="center" wrapText="1" shrinkToFit="1"/>
    </xf>
    <xf numFmtId="3" fontId="18" fillId="0" borderId="10" xfId="0" applyNumberFormat="1" applyFont="1" applyFill="1" applyBorder="1" applyAlignment="1">
      <alignment horizontal="right" vertical="center" wrapText="1" shrinkToFit="1"/>
    </xf>
    <xf numFmtId="3" fontId="19" fillId="0" borderId="10" xfId="0" applyNumberFormat="1" applyFont="1" applyFill="1" applyBorder="1" applyAlignment="1">
      <alignment horizontal="right" vertical="center" wrapText="1" shrinkToFit="1"/>
    </xf>
    <xf numFmtId="10" fontId="18" fillId="0" borderId="10" xfId="0" applyNumberFormat="1" applyFont="1" applyFill="1" applyBorder="1" applyAlignment="1">
      <alignment horizontal="center" vertical="center" wrapText="1" shrinkToFit="1"/>
    </xf>
    <xf numFmtId="14" fontId="17" fillId="0" borderId="10" xfId="0" applyNumberFormat="1" applyFont="1" applyFill="1" applyBorder="1" applyAlignment="1">
      <alignment horizontal="center" vertical="center" wrapText="1" shrinkToFit="1"/>
    </xf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0" xfId="0" applyFont="1" applyAlignment="1">
      <alignment wrapText="1" shrinkToFit="1"/>
    </xf>
    <xf numFmtId="3" fontId="19" fillId="0" borderId="10" xfId="0" applyNumberFormat="1" applyFont="1" applyFill="1" applyBorder="1" applyAlignment="1">
      <alignment vertical="center" wrapText="1" shrinkToFit="1"/>
    </xf>
    <xf numFmtId="49" fontId="10" fillId="3" borderId="8" xfId="0" applyNumberFormat="1" applyFont="1" applyFill="1" applyBorder="1" applyAlignment="1">
      <alignment horizontal="left" vertical="center"/>
    </xf>
    <xf numFmtId="49" fontId="10" fillId="3" borderId="8" xfId="0" applyNumberFormat="1" applyFont="1" applyFill="1" applyBorder="1" applyAlignment="1">
      <alignment horizontal="left" vertical="center" shrinkToFit="1"/>
    </xf>
    <xf numFmtId="49" fontId="10" fillId="3" borderId="9" xfId="0" applyNumberFormat="1" applyFont="1" applyFill="1" applyBorder="1" applyAlignment="1">
      <alignment horizontal="left" vertical="center" shrinkToFit="1"/>
    </xf>
    <xf numFmtId="49" fontId="9" fillId="3" borderId="10" xfId="0" applyNumberFormat="1" applyFont="1" applyFill="1" applyBorder="1" applyAlignment="1">
      <alignment horizontal="left" vertical="center" wrapText="1" shrinkToFit="1"/>
    </xf>
    <xf numFmtId="49" fontId="9" fillId="3" borderId="11" xfId="0" applyNumberFormat="1" applyFont="1" applyFill="1" applyBorder="1" applyAlignment="1">
      <alignment horizontal="left" vertical="center" wrapText="1" shrinkToFit="1"/>
    </xf>
    <xf numFmtId="49" fontId="9" fillId="3" borderId="11" xfId="0" applyNumberFormat="1" applyFont="1" applyFill="1" applyBorder="1" applyAlignment="1">
      <alignment horizontal="center" vertical="center" wrapText="1" shrinkToFit="1"/>
    </xf>
    <xf numFmtId="49" fontId="9" fillId="3" borderId="23" xfId="0" applyNumberFormat="1" applyFont="1" applyFill="1" applyBorder="1" applyAlignment="1">
      <alignment horizontal="left" vertical="center" wrapText="1" shrinkToFit="1"/>
    </xf>
    <xf numFmtId="3" fontId="10" fillId="3" borderId="23" xfId="0" applyNumberFormat="1" applyFont="1" applyFill="1" applyBorder="1" applyAlignment="1">
      <alignment horizontal="right" vertical="center" wrapText="1" shrinkToFit="1"/>
    </xf>
    <xf numFmtId="10" fontId="0" fillId="3" borderId="11" xfId="0" applyNumberFormat="1" applyFont="1" applyFill="1" applyBorder="1" applyAlignment="1">
      <alignment horizontal="center" vertical="center" wrapText="1" shrinkToFit="1"/>
    </xf>
    <xf numFmtId="3" fontId="4" fillId="3" borderId="10" xfId="0" applyNumberFormat="1" applyFont="1" applyFill="1" applyBorder="1" applyAlignment="1">
      <alignment vertical="center" wrapText="1" shrinkToFit="1"/>
    </xf>
    <xf numFmtId="14" fontId="9" fillId="3" borderId="23" xfId="0" applyNumberFormat="1" applyFont="1" applyFill="1" applyBorder="1" applyAlignment="1">
      <alignment horizontal="center" vertical="center" wrapText="1" shrinkToFit="1"/>
    </xf>
    <xf numFmtId="49" fontId="0" fillId="3" borderId="23" xfId="0" applyNumberFormat="1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wrapText="1" shrinkToFit="1"/>
    </xf>
    <xf numFmtId="0" fontId="0" fillId="3" borderId="23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49" fontId="10" fillId="10" borderId="17" xfId="0" applyNumberFormat="1" applyFont="1" applyFill="1" applyBorder="1" applyAlignment="1">
      <alignment horizontal="left" vertical="center"/>
    </xf>
    <xf numFmtId="49" fontId="10" fillId="10" borderId="8" xfId="0" applyNumberFormat="1" applyFont="1" applyFill="1" applyBorder="1" applyAlignment="1">
      <alignment horizontal="left" vertical="center" shrinkToFit="1"/>
    </xf>
    <xf numFmtId="49" fontId="10" fillId="10" borderId="30" xfId="0" applyNumberFormat="1" applyFont="1" applyFill="1" applyBorder="1" applyAlignment="1">
      <alignment horizontal="left" vertical="center" shrinkToFit="1"/>
    </xf>
    <xf numFmtId="0" fontId="20" fillId="10" borderId="31" xfId="0" applyFont="1" applyFill="1" applyBorder="1" applyAlignment="1">
      <alignment vertical="top" wrapText="1" shrinkToFit="1"/>
    </xf>
    <xf numFmtId="49" fontId="9" fillId="10" borderId="11" xfId="0" applyNumberFormat="1" applyFont="1" applyFill="1" applyBorder="1" applyAlignment="1">
      <alignment horizontal="left" vertical="center" wrapText="1" shrinkToFit="1"/>
    </xf>
    <xf numFmtId="49" fontId="0" fillId="10" borderId="11" xfId="0" applyNumberFormat="1" applyFont="1" applyFill="1" applyBorder="1" applyAlignment="1">
      <alignment horizontal="center" vertical="center" wrapText="1" shrinkToFit="1"/>
    </xf>
    <xf numFmtId="49" fontId="9" fillId="10" borderId="23" xfId="0" applyNumberFormat="1" applyFont="1" applyFill="1" applyBorder="1" applyAlignment="1">
      <alignment horizontal="left" vertical="center" wrapText="1" shrinkToFit="1"/>
    </xf>
    <xf numFmtId="3" fontId="4" fillId="10" borderId="23" xfId="0" applyNumberFormat="1" applyFont="1" applyFill="1" applyBorder="1" applyAlignment="1">
      <alignment horizontal="right" vertical="center" wrapText="1" shrinkToFit="1"/>
    </xf>
    <xf numFmtId="10" fontId="0" fillId="10" borderId="11" xfId="0" applyNumberFormat="1" applyFont="1" applyFill="1" applyBorder="1" applyAlignment="1">
      <alignment horizontal="center" vertical="center" wrapText="1" shrinkToFit="1"/>
    </xf>
    <xf numFmtId="3" fontId="4" fillId="10" borderId="10" xfId="0" applyNumberFormat="1" applyFont="1" applyFill="1" applyBorder="1" applyAlignment="1">
      <alignment vertical="center" wrapText="1" shrinkToFit="1"/>
    </xf>
    <xf numFmtId="14" fontId="14" fillId="10" borderId="23" xfId="0" applyNumberFormat="1" applyFont="1" applyFill="1" applyBorder="1" applyAlignment="1">
      <alignment horizontal="center" vertical="center" wrapText="1" shrinkToFit="1"/>
    </xf>
    <xf numFmtId="49" fontId="0" fillId="10" borderId="23" xfId="0" applyNumberFormat="1" applyFont="1" applyFill="1" applyBorder="1" applyAlignment="1">
      <alignment horizontal="center" vertical="center" shrinkToFit="1"/>
    </xf>
    <xf numFmtId="14" fontId="9" fillId="10" borderId="23" xfId="0" applyNumberFormat="1" applyFont="1" applyFill="1" applyBorder="1" applyAlignment="1">
      <alignment horizontal="center" vertical="center" wrapText="1" shrinkToFit="1"/>
    </xf>
    <xf numFmtId="0" fontId="12" fillId="10" borderId="11" xfId="0" applyFont="1" applyFill="1" applyBorder="1" applyAlignment="1">
      <alignment horizontal="center" vertical="center" wrapText="1" shrinkToFit="1"/>
    </xf>
    <xf numFmtId="0" fontId="12" fillId="10" borderId="23" xfId="0" applyFont="1" applyFill="1" applyBorder="1" applyAlignment="1">
      <alignment horizontal="center" vertical="center" wrapText="1" shrinkToFit="1"/>
    </xf>
    <xf numFmtId="0" fontId="21" fillId="10" borderId="32" xfId="0" applyFont="1" applyFill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49" fontId="10" fillId="11" borderId="2" xfId="0" applyNumberFormat="1" applyFont="1" applyFill="1" applyBorder="1" applyAlignment="1">
      <alignment horizontal="left" vertical="center"/>
    </xf>
    <xf numFmtId="49" fontId="10" fillId="11" borderId="0" xfId="0" applyNumberFormat="1" applyFont="1" applyFill="1" applyBorder="1" applyAlignment="1">
      <alignment horizontal="left" vertical="center" shrinkToFit="1"/>
    </xf>
    <xf numFmtId="49" fontId="10" fillId="11" borderId="33" xfId="0" applyNumberFormat="1" applyFont="1" applyFill="1" applyBorder="1" applyAlignment="1">
      <alignment horizontal="left" vertical="center" shrinkToFit="1"/>
    </xf>
    <xf numFmtId="49" fontId="9" fillId="11" borderId="11" xfId="0" applyNumberFormat="1" applyFont="1" applyFill="1" applyBorder="1" applyAlignment="1">
      <alignment horizontal="left" vertical="center" wrapText="1" shrinkToFit="1"/>
    </xf>
    <xf numFmtId="49" fontId="0" fillId="11" borderId="11" xfId="0" applyNumberFormat="1" applyFont="1" applyFill="1" applyBorder="1" applyAlignment="1">
      <alignment horizontal="center" vertical="center" wrapText="1" shrinkToFit="1"/>
    </xf>
    <xf numFmtId="49" fontId="9" fillId="11" borderId="23" xfId="0" applyNumberFormat="1" applyFont="1" applyFill="1" applyBorder="1" applyAlignment="1">
      <alignment horizontal="left" vertical="center" wrapText="1" shrinkToFit="1"/>
    </xf>
    <xf numFmtId="3" fontId="4" fillId="11" borderId="23" xfId="0" applyNumberFormat="1" applyFont="1" applyFill="1" applyBorder="1" applyAlignment="1">
      <alignment horizontal="right" vertical="center" wrapText="1" shrinkToFit="1"/>
    </xf>
    <xf numFmtId="10" fontId="0" fillId="11" borderId="11" xfId="0" applyNumberFormat="1" applyFont="1" applyFill="1" applyBorder="1" applyAlignment="1">
      <alignment horizontal="center" vertical="center" wrapText="1" shrinkToFit="1"/>
    </xf>
    <xf numFmtId="3" fontId="4" fillId="11" borderId="10" xfId="0" applyNumberFormat="1" applyFont="1" applyFill="1" applyBorder="1" applyAlignment="1">
      <alignment vertical="center" wrapText="1" shrinkToFit="1"/>
    </xf>
    <xf numFmtId="14" fontId="14" fillId="11" borderId="23" xfId="0" applyNumberFormat="1" applyFont="1" applyFill="1" applyBorder="1" applyAlignment="1">
      <alignment horizontal="center" vertical="center" wrapText="1" shrinkToFit="1"/>
    </xf>
    <xf numFmtId="49" fontId="0" fillId="11" borderId="23" xfId="0" applyNumberFormat="1" applyFont="1" applyFill="1" applyBorder="1" applyAlignment="1">
      <alignment horizontal="center" vertical="center" shrinkToFit="1"/>
    </xf>
    <xf numFmtId="14" fontId="9" fillId="11" borderId="23" xfId="0" applyNumberFormat="1" applyFont="1" applyFill="1" applyBorder="1" applyAlignment="1">
      <alignment horizontal="center" vertical="center" wrapText="1" shrinkToFit="1"/>
    </xf>
    <xf numFmtId="0" fontId="12" fillId="11" borderId="11" xfId="0" applyFont="1" applyFill="1" applyBorder="1" applyAlignment="1">
      <alignment horizontal="center" vertical="center" wrapText="1" shrinkToFit="1"/>
    </xf>
    <xf numFmtId="0" fontId="12" fillId="11" borderId="23" xfId="0" applyFont="1" applyFill="1" applyBorder="1" applyAlignment="1">
      <alignment horizontal="center" vertical="center" wrapText="1" shrinkToFit="1"/>
    </xf>
    <xf numFmtId="0" fontId="21" fillId="11" borderId="3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6" borderId="0" xfId="0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9" borderId="0" xfId="0" applyFill="1" applyBorder="1" applyAlignment="1">
      <alignment shrinkToFit="1"/>
    </xf>
    <xf numFmtId="0" fontId="0" fillId="0" borderId="2" xfId="0" applyBorder="1" applyAlignment="1">
      <alignment horizontal="center" vertical="center"/>
    </xf>
    <xf numFmtId="0" fontId="0" fillId="5" borderId="0" xfId="0" applyFill="1" applyBorder="1" applyAlignment="1">
      <alignment shrinkToFit="1"/>
    </xf>
    <xf numFmtId="0" fontId="0" fillId="8" borderId="0" xfId="0" applyFill="1" applyBorder="1" applyAlignment="1">
      <alignment shrinkToFit="1"/>
    </xf>
    <xf numFmtId="0" fontId="18" fillId="0" borderId="0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3" borderId="36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 wrapText="1" shrinkToFit="1"/>
    </xf>
    <xf numFmtId="49" fontId="10" fillId="0" borderId="25" xfId="0" applyNumberFormat="1" applyFont="1" applyFill="1" applyBorder="1" applyAlignment="1">
      <alignment horizontal="left" vertical="center" shrinkToFit="1"/>
    </xf>
    <xf numFmtId="49" fontId="9" fillId="0" borderId="23" xfId="0" applyNumberFormat="1" applyFont="1" applyFill="1" applyBorder="1" applyAlignment="1">
      <alignment horizontal="center" vertical="center" wrapText="1" shrinkToFit="1"/>
    </xf>
    <xf numFmtId="49" fontId="10" fillId="0" borderId="24" xfId="0" applyNumberFormat="1" applyFont="1" applyFill="1" applyBorder="1" applyAlignment="1">
      <alignment horizontal="left" vertical="center" shrinkToFit="1"/>
    </xf>
    <xf numFmtId="49" fontId="10" fillId="0" borderId="24" xfId="0" applyNumberFormat="1" applyFont="1" applyFill="1" applyBorder="1" applyAlignment="1">
      <alignment horizontal="left" vertical="center" shrinkToFit="1"/>
    </xf>
    <xf numFmtId="49" fontId="10" fillId="0" borderId="24" xfId="0" applyNumberFormat="1" applyFont="1" applyFill="1" applyBorder="1" applyAlignment="1">
      <alignment vertical="center"/>
    </xf>
    <xf numFmtId="49" fontId="9" fillId="0" borderId="37" xfId="0" applyNumberFormat="1" applyFont="1" applyFill="1" applyBorder="1" applyAlignment="1">
      <alignment horizontal="center" vertical="center" wrapText="1" shrinkToFit="1"/>
    </xf>
    <xf numFmtId="0" fontId="4" fillId="3" borderId="3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 shrinkToFit="1"/>
    </xf>
    <xf numFmtId="49" fontId="9" fillId="0" borderId="40" xfId="0" applyNumberFormat="1" applyFont="1" applyFill="1" applyBorder="1" applyAlignment="1">
      <alignment horizontal="center" vertical="center" wrapText="1" shrinkToFit="1"/>
    </xf>
    <xf numFmtId="49" fontId="0" fillId="0" borderId="40" xfId="0" applyNumberFormat="1" applyFont="1" applyFill="1" applyBorder="1" applyAlignment="1">
      <alignment horizontal="center" vertical="center" wrapText="1" shrinkToFit="1"/>
    </xf>
    <xf numFmtId="0" fontId="4" fillId="0" borderId="40" xfId="0" applyFont="1" applyFill="1" applyBorder="1" applyAlignment="1">
      <alignment vertical="center"/>
    </xf>
    <xf numFmtId="49" fontId="10" fillId="0" borderId="41" xfId="0" applyNumberFormat="1" applyFont="1" applyFill="1" applyBorder="1" applyAlignment="1">
      <alignment horizontal="left" vertical="center" shrinkToFit="1"/>
    </xf>
    <xf numFmtId="49" fontId="10" fillId="0" borderId="40" xfId="0" applyNumberFormat="1" applyFont="1" applyFill="1" applyBorder="1" applyAlignment="1">
      <alignment horizontal="left" vertical="center" shrinkToFit="1"/>
    </xf>
    <xf numFmtId="49" fontId="9" fillId="0" borderId="17" xfId="0" applyNumberFormat="1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vertical="center"/>
    </xf>
    <xf numFmtId="49" fontId="10" fillId="0" borderId="40" xfId="0" applyNumberFormat="1" applyFont="1" applyFill="1" applyBorder="1" applyAlignment="1">
      <alignment horizontal="left" vertical="center" shrinkToFit="1"/>
    </xf>
    <xf numFmtId="49" fontId="10" fillId="0" borderId="40" xfId="0" applyNumberFormat="1" applyFont="1" applyFill="1" applyBorder="1" applyAlignment="1">
      <alignment vertical="center"/>
    </xf>
    <xf numFmtId="0" fontId="4" fillId="4" borderId="4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horizontal="left" vertical="center" shrinkToFit="1"/>
    </xf>
    <xf numFmtId="49" fontId="9" fillId="0" borderId="44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5534"/>
  <sheetViews>
    <sheetView showGridLines="0" tabSelected="1" view="pageBreakPreview" zoomScale="60" zoomScaleNormal="70" workbookViewId="0" topLeftCell="A228">
      <selection activeCell="AA253" sqref="AA253"/>
    </sheetView>
  </sheetViews>
  <sheetFormatPr defaultColWidth="8.796875" defaultRowHeight="15"/>
  <cols>
    <col min="1" max="1" width="4.5" style="1" customWidth="1"/>
    <col min="2" max="2" width="8.09765625" style="0" hidden="1" customWidth="1"/>
    <col min="3" max="3" width="19.59765625" style="0" hidden="1" customWidth="1"/>
    <col min="4" max="4" width="10.5" style="0" customWidth="1"/>
    <col min="5" max="5" width="20.5" style="0" customWidth="1"/>
    <col min="6" max="6" width="11.5" style="0" customWidth="1"/>
    <col min="7" max="7" width="21.3984375" style="0" customWidth="1"/>
    <col min="8" max="8" width="22.8984375" style="0" hidden="1" customWidth="1"/>
    <col min="9" max="9" width="9.59765625" style="0" hidden="1" customWidth="1"/>
    <col min="10" max="10" width="27" style="0" customWidth="1"/>
    <col min="11" max="11" width="20.3984375" style="0" hidden="1" customWidth="1"/>
    <col min="12" max="12" width="15" style="0" customWidth="1"/>
    <col min="13" max="13" width="13.59765625" style="0" customWidth="1"/>
    <col min="14" max="14" width="12.19921875" style="0" hidden="1" customWidth="1"/>
    <col min="15" max="15" width="9.59765625" style="0" hidden="1" customWidth="1"/>
    <col min="16" max="16" width="10.8984375" style="0" hidden="1" customWidth="1"/>
    <col min="17" max="17" width="11.59765625" style="0" hidden="1" customWidth="1"/>
    <col min="18" max="18" width="11" style="0" hidden="1" customWidth="1"/>
    <col min="19" max="19" width="10.09765625" style="0" hidden="1" customWidth="1"/>
    <col min="20" max="20" width="11.09765625" style="0" hidden="1" customWidth="1"/>
    <col min="21" max="21" width="11.3984375" style="0" hidden="1" customWidth="1"/>
    <col min="22" max="22" width="11.8984375" style="0" hidden="1" customWidth="1"/>
    <col min="23" max="23" width="11.59765625" style="0" hidden="1" customWidth="1"/>
    <col min="24" max="24" width="9.69921875" style="0" hidden="1" customWidth="1"/>
    <col min="25" max="25" width="10.59765625" style="0" hidden="1" customWidth="1"/>
    <col min="26" max="26" width="9.8984375" style="0" hidden="1" customWidth="1"/>
    <col min="27" max="27" width="12.5" style="0" customWidth="1"/>
    <col min="28" max="28" width="12" style="0" hidden="1" customWidth="1"/>
    <col min="29" max="29" width="13.8984375" style="0" hidden="1" customWidth="1"/>
    <col min="30" max="30" width="13.09765625" style="0" hidden="1" customWidth="1"/>
    <col min="31" max="31" width="13.3984375" style="0" customWidth="1"/>
    <col min="32" max="32" width="13" style="0" customWidth="1"/>
    <col min="33" max="33" width="12.3984375" style="0" customWidth="1"/>
    <col min="34" max="34" width="12" style="0" customWidth="1"/>
    <col min="35" max="53" width="9" style="0" hidden="1" customWidth="1"/>
    <col min="54" max="55" width="9.19921875" style="0" hidden="1" customWidth="1"/>
    <col min="56" max="56" width="9.5" style="0" hidden="1" customWidth="1"/>
    <col min="57" max="57" width="9" style="0" hidden="1" customWidth="1"/>
    <col min="58" max="58" width="10.69921875" style="2" customWidth="1"/>
    <col min="59" max="59" width="15.69921875" style="0" customWidth="1"/>
  </cols>
  <sheetData>
    <row r="1" spans="1:92" ht="18.75">
      <c r="A1" s="4"/>
      <c r="B1" s="5"/>
      <c r="C1" s="5"/>
      <c r="D1" s="5"/>
      <c r="F1" s="6" t="s">
        <v>1701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7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8"/>
      <c r="BA1" s="7"/>
      <c r="BB1" s="7"/>
      <c r="BC1" s="7"/>
      <c r="BD1" s="7"/>
      <c r="BE1" s="7"/>
      <c r="BF1" s="9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CK1" s="10"/>
      <c r="CL1" s="10"/>
      <c r="CM1" s="10"/>
      <c r="CN1" s="10"/>
    </row>
    <row r="2" spans="1:92" ht="16.5" thickBot="1">
      <c r="A2" s="11"/>
      <c r="B2" s="3"/>
      <c r="C2" s="3"/>
      <c r="D2" s="12"/>
      <c r="E2" s="13"/>
      <c r="F2" s="14"/>
      <c r="G2" s="13"/>
      <c r="H2" s="13"/>
      <c r="I2" s="15"/>
      <c r="J2" s="16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6"/>
      <c r="AC2" s="16"/>
      <c r="AD2" s="16"/>
      <c r="AE2" s="16"/>
      <c r="AF2" s="7"/>
      <c r="AG2" s="16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20" t="s">
        <v>911</v>
      </c>
      <c r="BA2" s="7"/>
      <c r="BB2" s="7"/>
      <c r="BC2" s="7"/>
      <c r="BD2" s="7"/>
      <c r="BE2" s="7"/>
      <c r="BF2" s="9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CK2" s="10"/>
      <c r="CL2" s="10"/>
      <c r="CM2" s="10"/>
      <c r="CN2" s="10"/>
    </row>
    <row r="3" spans="1:92" ht="160.5" customHeight="1">
      <c r="A3" s="21"/>
      <c r="B3" s="22" t="s">
        <v>912</v>
      </c>
      <c r="C3" s="313" t="s">
        <v>913</v>
      </c>
      <c r="D3" s="323" t="s">
        <v>914</v>
      </c>
      <c r="E3" s="23" t="s">
        <v>915</v>
      </c>
      <c r="F3" s="23" t="s">
        <v>916</v>
      </c>
      <c r="G3" s="23" t="s">
        <v>917</v>
      </c>
      <c r="H3" s="23" t="s">
        <v>918</v>
      </c>
      <c r="I3" s="23" t="s">
        <v>919</v>
      </c>
      <c r="J3" s="23" t="s">
        <v>920</v>
      </c>
      <c r="K3" s="23" t="s">
        <v>921</v>
      </c>
      <c r="L3" s="23" t="s">
        <v>922</v>
      </c>
      <c r="M3" s="23" t="s">
        <v>923</v>
      </c>
      <c r="N3" s="24" t="s">
        <v>924</v>
      </c>
      <c r="O3" s="24" t="s">
        <v>925</v>
      </c>
      <c r="P3" s="24" t="s">
        <v>926</v>
      </c>
      <c r="Q3" s="24" t="s">
        <v>927</v>
      </c>
      <c r="R3" s="24" t="s">
        <v>928</v>
      </c>
      <c r="S3" s="24" t="s">
        <v>929</v>
      </c>
      <c r="T3" s="24" t="s">
        <v>930</v>
      </c>
      <c r="U3" s="24" t="s">
        <v>931</v>
      </c>
      <c r="V3" s="24" t="s">
        <v>932</v>
      </c>
      <c r="W3" s="24" t="s">
        <v>933</v>
      </c>
      <c r="X3" s="24" t="s">
        <v>934</v>
      </c>
      <c r="Y3" s="24" t="s">
        <v>935</v>
      </c>
      <c r="Z3" s="24" t="s">
        <v>936</v>
      </c>
      <c r="AA3" s="23" t="s">
        <v>1354</v>
      </c>
      <c r="AB3" s="23" t="s">
        <v>937</v>
      </c>
      <c r="AC3" s="23" t="s">
        <v>938</v>
      </c>
      <c r="AD3" s="23" t="s">
        <v>939</v>
      </c>
      <c r="AE3" s="23" t="s">
        <v>1355</v>
      </c>
      <c r="AF3" s="23" t="s">
        <v>939</v>
      </c>
      <c r="AG3" s="23" t="s">
        <v>940</v>
      </c>
      <c r="AH3" s="23" t="s">
        <v>941</v>
      </c>
      <c r="AI3" s="25" t="s">
        <v>942</v>
      </c>
      <c r="AJ3" s="25" t="s">
        <v>943</v>
      </c>
      <c r="AK3" s="25" t="s">
        <v>944</v>
      </c>
      <c r="AL3" s="25" t="s">
        <v>945</v>
      </c>
      <c r="AM3" s="25" t="s">
        <v>946</v>
      </c>
      <c r="AN3" s="25" t="s">
        <v>947</v>
      </c>
      <c r="AO3" s="25" t="s">
        <v>948</v>
      </c>
      <c r="AP3" s="25" t="s">
        <v>949</v>
      </c>
      <c r="AQ3" s="25" t="s">
        <v>950</v>
      </c>
      <c r="AR3" s="25" t="s">
        <v>951</v>
      </c>
      <c r="AS3" s="25" t="s">
        <v>952</v>
      </c>
      <c r="AT3" s="25" t="s">
        <v>953</v>
      </c>
      <c r="AU3" s="25" t="s">
        <v>954</v>
      </c>
      <c r="AV3" s="25" t="s">
        <v>955</v>
      </c>
      <c r="AW3" s="25" t="s">
        <v>956</v>
      </c>
      <c r="AX3" s="25" t="s">
        <v>957</v>
      </c>
      <c r="AY3" s="25" t="s">
        <v>958</v>
      </c>
      <c r="AZ3" s="25" t="s">
        <v>959</v>
      </c>
      <c r="BA3" s="25" t="s">
        <v>960</v>
      </c>
      <c r="BB3" s="25" t="s">
        <v>961</v>
      </c>
      <c r="BC3" s="25" t="s">
        <v>962</v>
      </c>
      <c r="BD3" s="25" t="s">
        <v>963</v>
      </c>
      <c r="BE3" s="25" t="s">
        <v>964</v>
      </c>
      <c r="BF3" s="26" t="s">
        <v>965</v>
      </c>
      <c r="BG3" s="27"/>
      <c r="CK3" s="10"/>
      <c r="CL3" s="10"/>
      <c r="CM3" s="10"/>
      <c r="CN3" s="10"/>
    </row>
    <row r="4" spans="1:92" ht="33" customHeight="1">
      <c r="A4" s="28"/>
      <c r="B4" s="29" t="s">
        <v>966</v>
      </c>
      <c r="C4" s="30"/>
      <c r="D4" s="324" t="s">
        <v>967</v>
      </c>
      <c r="E4" s="3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325"/>
      <c r="CK4" s="10"/>
      <c r="CL4" s="10"/>
      <c r="CM4" s="10"/>
      <c r="CN4" s="10"/>
    </row>
    <row r="5" spans="1:92" s="53" customFormat="1" ht="31.5" hidden="1">
      <c r="A5" s="33"/>
      <c r="B5" s="34" t="s">
        <v>968</v>
      </c>
      <c r="C5" s="314" t="s">
        <v>969</v>
      </c>
      <c r="D5" s="326" t="s">
        <v>970</v>
      </c>
      <c r="E5" s="37" t="s">
        <v>971</v>
      </c>
      <c r="F5" s="36" t="s">
        <v>972</v>
      </c>
      <c r="G5" s="38" t="s">
        <v>973</v>
      </c>
      <c r="H5" s="37" t="s">
        <v>974</v>
      </c>
      <c r="I5" s="36" t="s">
        <v>975</v>
      </c>
      <c r="J5" s="37" t="s">
        <v>976</v>
      </c>
      <c r="K5" s="37" t="s">
        <v>977</v>
      </c>
      <c r="L5" s="39">
        <v>491750</v>
      </c>
      <c r="M5" s="40">
        <v>368813</v>
      </c>
      <c r="N5" s="41">
        <f aca="true" t="shared" si="0" ref="N5:N25">SUM(O5:T5)</f>
        <v>491750</v>
      </c>
      <c r="O5" s="39"/>
      <c r="P5" s="39">
        <v>491750</v>
      </c>
      <c r="Q5" s="39"/>
      <c r="R5" s="39"/>
      <c r="S5" s="39"/>
      <c r="T5" s="39"/>
      <c r="U5" s="39">
        <f aca="true" t="shared" si="1" ref="U5:U25">SUM(V5:Z5)</f>
        <v>235750</v>
      </c>
      <c r="V5" s="39">
        <v>210750</v>
      </c>
      <c r="W5" s="39"/>
      <c r="X5" s="39">
        <v>25000</v>
      </c>
      <c r="Y5" s="39"/>
      <c r="Z5" s="39"/>
      <c r="AA5" s="41">
        <v>491750</v>
      </c>
      <c r="AB5" s="42">
        <v>368813</v>
      </c>
      <c r="AC5" s="42">
        <v>368800</v>
      </c>
      <c r="AD5" s="43">
        <v>0.75</v>
      </c>
      <c r="AE5" s="44">
        <v>368800</v>
      </c>
      <c r="AF5" s="45">
        <f aca="true" t="shared" si="2" ref="AF5:AF25">(AE5/L5)</f>
        <v>0.7499745805795628</v>
      </c>
      <c r="AG5" s="46" t="s">
        <v>978</v>
      </c>
      <c r="AH5" s="46" t="s">
        <v>979</v>
      </c>
      <c r="AI5" s="47"/>
      <c r="AJ5" s="47" t="s">
        <v>980</v>
      </c>
      <c r="AK5" s="47" t="s">
        <v>980</v>
      </c>
      <c r="AL5" s="47" t="s">
        <v>980</v>
      </c>
      <c r="AM5" s="47" t="s">
        <v>980</v>
      </c>
      <c r="AN5" s="47" t="s">
        <v>980</v>
      </c>
      <c r="AO5" s="47"/>
      <c r="AP5" s="47"/>
      <c r="AQ5" s="47"/>
      <c r="AR5" s="47" t="s">
        <v>980</v>
      </c>
      <c r="AS5" s="47" t="s">
        <v>980</v>
      </c>
      <c r="AT5" s="47" t="s">
        <v>980</v>
      </c>
      <c r="AU5" s="47" t="s">
        <v>980</v>
      </c>
      <c r="AV5" s="47" t="s">
        <v>980</v>
      </c>
      <c r="AW5" s="47" t="s">
        <v>981</v>
      </c>
      <c r="AX5" s="47"/>
      <c r="AY5" s="47"/>
      <c r="AZ5" s="47"/>
      <c r="BA5" s="48">
        <v>7</v>
      </c>
      <c r="BB5" s="48">
        <v>3</v>
      </c>
      <c r="BC5" s="48">
        <v>4</v>
      </c>
      <c r="BD5" s="48">
        <v>5</v>
      </c>
      <c r="BE5" s="49">
        <f aca="true" t="shared" si="3" ref="BE5:BE25">SUM(BA5:BD5)</f>
        <v>19</v>
      </c>
      <c r="BF5" s="50" t="s">
        <v>982</v>
      </c>
      <c r="BG5" s="51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</row>
    <row r="6" spans="1:92" s="53" customFormat="1" ht="47.25" hidden="1">
      <c r="A6" s="33"/>
      <c r="B6" s="34" t="s">
        <v>983</v>
      </c>
      <c r="C6" s="314" t="s">
        <v>984</v>
      </c>
      <c r="D6" s="327" t="s">
        <v>985</v>
      </c>
      <c r="E6" s="54" t="s">
        <v>986</v>
      </c>
      <c r="F6" s="35" t="s">
        <v>972</v>
      </c>
      <c r="G6" s="55" t="s">
        <v>987</v>
      </c>
      <c r="H6" s="54" t="s">
        <v>988</v>
      </c>
      <c r="I6" s="35" t="s">
        <v>975</v>
      </c>
      <c r="J6" s="54" t="s">
        <v>989</v>
      </c>
      <c r="K6" s="54" t="s">
        <v>990</v>
      </c>
      <c r="L6" s="56">
        <v>1400000</v>
      </c>
      <c r="M6" s="56">
        <v>1050000</v>
      </c>
      <c r="N6" s="57">
        <f t="shared" si="0"/>
        <v>1400000</v>
      </c>
      <c r="O6" s="56"/>
      <c r="P6" s="56">
        <v>700000</v>
      </c>
      <c r="Q6" s="56">
        <v>700000</v>
      </c>
      <c r="R6" s="56"/>
      <c r="S6" s="56"/>
      <c r="T6" s="56"/>
      <c r="U6" s="56">
        <f t="shared" si="1"/>
        <v>700000</v>
      </c>
      <c r="V6" s="56">
        <v>100000</v>
      </c>
      <c r="W6" s="56">
        <v>600000</v>
      </c>
      <c r="X6" s="56"/>
      <c r="Y6" s="56"/>
      <c r="Z6" s="56"/>
      <c r="AA6" s="57">
        <v>1400000</v>
      </c>
      <c r="AB6" s="58">
        <v>1050000</v>
      </c>
      <c r="AC6" s="58">
        <v>1050000</v>
      </c>
      <c r="AD6" s="59">
        <v>0.75</v>
      </c>
      <c r="AE6" s="60">
        <v>1050000</v>
      </c>
      <c r="AF6" s="61">
        <f t="shared" si="2"/>
        <v>0.75</v>
      </c>
      <c r="AG6" s="62" t="s">
        <v>978</v>
      </c>
      <c r="AH6" s="62" t="s">
        <v>991</v>
      </c>
      <c r="AI6" s="47"/>
      <c r="AJ6" s="47" t="s">
        <v>980</v>
      </c>
      <c r="AK6" s="47" t="s">
        <v>980</v>
      </c>
      <c r="AL6" s="47" t="s">
        <v>980</v>
      </c>
      <c r="AM6" s="47" t="s">
        <v>980</v>
      </c>
      <c r="AN6" s="47" t="s">
        <v>980</v>
      </c>
      <c r="AO6" s="47"/>
      <c r="AP6" s="47"/>
      <c r="AQ6" s="47"/>
      <c r="AR6" s="47" t="s">
        <v>980</v>
      </c>
      <c r="AS6" s="47" t="s">
        <v>980</v>
      </c>
      <c r="AT6" s="47" t="s">
        <v>980</v>
      </c>
      <c r="AU6" s="47" t="s">
        <v>980</v>
      </c>
      <c r="AV6" s="47" t="s">
        <v>980</v>
      </c>
      <c r="AW6" s="47" t="s">
        <v>981</v>
      </c>
      <c r="AX6" s="47"/>
      <c r="AY6" s="47"/>
      <c r="AZ6" s="47"/>
      <c r="BA6" s="48">
        <v>7</v>
      </c>
      <c r="BB6" s="48">
        <v>3</v>
      </c>
      <c r="BC6" s="48">
        <v>4</v>
      </c>
      <c r="BD6" s="48">
        <v>4</v>
      </c>
      <c r="BE6" s="49">
        <f t="shared" si="3"/>
        <v>18</v>
      </c>
      <c r="BF6" s="50" t="s">
        <v>992</v>
      </c>
      <c r="BG6" s="51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</row>
    <row r="7" spans="1:92" s="53" customFormat="1" ht="47.25" hidden="1">
      <c r="A7" s="33"/>
      <c r="B7" s="34" t="s">
        <v>993</v>
      </c>
      <c r="C7" s="314" t="s">
        <v>994</v>
      </c>
      <c r="D7" s="327" t="s">
        <v>995</v>
      </c>
      <c r="E7" s="54" t="s">
        <v>996</v>
      </c>
      <c r="F7" s="35" t="s">
        <v>972</v>
      </c>
      <c r="G7" s="55" t="s">
        <v>997</v>
      </c>
      <c r="H7" s="54" t="s">
        <v>998</v>
      </c>
      <c r="I7" s="35" t="s">
        <v>975</v>
      </c>
      <c r="J7" s="54" t="s">
        <v>999</v>
      </c>
      <c r="K7" s="54" t="s">
        <v>1000</v>
      </c>
      <c r="L7" s="56">
        <v>2436000</v>
      </c>
      <c r="M7" s="56">
        <v>1827000</v>
      </c>
      <c r="N7" s="57">
        <f t="shared" si="0"/>
        <v>2436000</v>
      </c>
      <c r="O7" s="56">
        <v>60000</v>
      </c>
      <c r="P7" s="56"/>
      <c r="Q7" s="56">
        <v>2376000</v>
      </c>
      <c r="R7" s="56"/>
      <c r="S7" s="56"/>
      <c r="T7" s="56"/>
      <c r="U7" s="56">
        <f t="shared" si="1"/>
        <v>0</v>
      </c>
      <c r="V7" s="56"/>
      <c r="W7" s="56"/>
      <c r="X7" s="56"/>
      <c r="Y7" s="56"/>
      <c r="Z7" s="56"/>
      <c r="AA7" s="57">
        <v>2436000</v>
      </c>
      <c r="AB7" s="58">
        <v>1827000</v>
      </c>
      <c r="AC7" s="58">
        <v>1827000</v>
      </c>
      <c r="AD7" s="59">
        <v>0.75</v>
      </c>
      <c r="AE7" s="60">
        <v>1827000</v>
      </c>
      <c r="AF7" s="61">
        <f t="shared" si="2"/>
        <v>0.75</v>
      </c>
      <c r="AG7" s="62" t="s">
        <v>1001</v>
      </c>
      <c r="AH7" s="62" t="s">
        <v>1002</v>
      </c>
      <c r="AI7" s="47"/>
      <c r="AJ7" s="47" t="s">
        <v>980</v>
      </c>
      <c r="AK7" s="47" t="s">
        <v>980</v>
      </c>
      <c r="AL7" s="47" t="s">
        <v>980</v>
      </c>
      <c r="AM7" s="47" t="s">
        <v>980</v>
      </c>
      <c r="AN7" s="47" t="s">
        <v>980</v>
      </c>
      <c r="AO7" s="47"/>
      <c r="AP7" s="47"/>
      <c r="AQ7" s="47"/>
      <c r="AR7" s="47" t="s">
        <v>980</v>
      </c>
      <c r="AS7" s="47" t="s">
        <v>980</v>
      </c>
      <c r="AT7" s="47" t="s">
        <v>980</v>
      </c>
      <c r="AU7" s="47" t="s">
        <v>980</v>
      </c>
      <c r="AV7" s="47" t="s">
        <v>980</v>
      </c>
      <c r="AW7" s="47" t="s">
        <v>981</v>
      </c>
      <c r="AX7" s="47"/>
      <c r="AY7" s="47"/>
      <c r="AZ7" s="47"/>
      <c r="BA7" s="48">
        <v>6</v>
      </c>
      <c r="BB7" s="48">
        <v>3</v>
      </c>
      <c r="BC7" s="48">
        <v>3</v>
      </c>
      <c r="BD7" s="48">
        <v>5</v>
      </c>
      <c r="BE7" s="49">
        <f t="shared" si="3"/>
        <v>17</v>
      </c>
      <c r="BF7" s="50" t="s">
        <v>1003</v>
      </c>
      <c r="BG7" s="51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</row>
    <row r="8" spans="1:92" s="53" customFormat="1" ht="47.25" hidden="1">
      <c r="A8" s="33"/>
      <c r="B8" s="34" t="s">
        <v>1004</v>
      </c>
      <c r="C8" s="314" t="s">
        <v>1005</v>
      </c>
      <c r="D8" s="327" t="s">
        <v>1006</v>
      </c>
      <c r="E8" s="54" t="s">
        <v>1007</v>
      </c>
      <c r="F8" s="35" t="s">
        <v>972</v>
      </c>
      <c r="G8" s="54" t="s">
        <v>1008</v>
      </c>
      <c r="H8" s="54" t="s">
        <v>1009</v>
      </c>
      <c r="I8" s="35" t="s">
        <v>975</v>
      </c>
      <c r="J8" s="54" t="s">
        <v>1010</v>
      </c>
      <c r="K8" s="54" t="s">
        <v>1011</v>
      </c>
      <c r="L8" s="56">
        <v>1570000</v>
      </c>
      <c r="M8" s="56">
        <v>785000</v>
      </c>
      <c r="N8" s="57">
        <f t="shared" si="0"/>
        <v>1570000</v>
      </c>
      <c r="O8" s="56"/>
      <c r="P8" s="56">
        <v>510000</v>
      </c>
      <c r="Q8" s="56">
        <v>1060000</v>
      </c>
      <c r="R8" s="56"/>
      <c r="S8" s="56"/>
      <c r="T8" s="56"/>
      <c r="U8" s="56">
        <f t="shared" si="1"/>
        <v>1640000</v>
      </c>
      <c r="V8" s="56">
        <v>350000</v>
      </c>
      <c r="W8" s="56">
        <v>1110000</v>
      </c>
      <c r="X8" s="56">
        <v>130000</v>
      </c>
      <c r="Y8" s="56">
        <v>50000</v>
      </c>
      <c r="Z8" s="56"/>
      <c r="AA8" s="57">
        <v>1570000</v>
      </c>
      <c r="AB8" s="58">
        <v>785000</v>
      </c>
      <c r="AC8" s="58">
        <v>785000</v>
      </c>
      <c r="AD8" s="59">
        <v>0.5</v>
      </c>
      <c r="AE8" s="60">
        <v>785000</v>
      </c>
      <c r="AF8" s="61">
        <f t="shared" si="2"/>
        <v>0.5</v>
      </c>
      <c r="AG8" s="62" t="s">
        <v>1012</v>
      </c>
      <c r="AH8" s="62" t="s">
        <v>991</v>
      </c>
      <c r="AI8" s="47"/>
      <c r="AJ8" s="47" t="s">
        <v>980</v>
      </c>
      <c r="AK8" s="47" t="s">
        <v>980</v>
      </c>
      <c r="AL8" s="47" t="s">
        <v>980</v>
      </c>
      <c r="AM8" s="47" t="s">
        <v>980</v>
      </c>
      <c r="AN8" s="47" t="s">
        <v>980</v>
      </c>
      <c r="AO8" s="47" t="s">
        <v>1013</v>
      </c>
      <c r="AP8" s="47" t="s">
        <v>1013</v>
      </c>
      <c r="AQ8" s="47" t="s">
        <v>1013</v>
      </c>
      <c r="AR8" s="47" t="s">
        <v>980</v>
      </c>
      <c r="AS8" s="47" t="s">
        <v>980</v>
      </c>
      <c r="AT8" s="47" t="s">
        <v>980</v>
      </c>
      <c r="AU8" s="47" t="s">
        <v>980</v>
      </c>
      <c r="AV8" s="47" t="s">
        <v>980</v>
      </c>
      <c r="AW8" s="47" t="s">
        <v>1014</v>
      </c>
      <c r="AX8" s="47">
        <v>39147</v>
      </c>
      <c r="AY8" s="47"/>
      <c r="AZ8" s="47" t="s">
        <v>980</v>
      </c>
      <c r="BA8" s="48">
        <v>6</v>
      </c>
      <c r="BB8" s="48">
        <v>2</v>
      </c>
      <c r="BC8" s="48">
        <v>4</v>
      </c>
      <c r="BD8" s="48">
        <v>5</v>
      </c>
      <c r="BE8" s="49">
        <f t="shared" si="3"/>
        <v>17</v>
      </c>
      <c r="BF8" s="50" t="s">
        <v>1015</v>
      </c>
      <c r="BG8" s="51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</row>
    <row r="9" spans="1:92" s="53" customFormat="1" ht="47.25" hidden="1">
      <c r="A9" s="33"/>
      <c r="B9" s="34" t="s">
        <v>1016</v>
      </c>
      <c r="C9" s="314" t="s">
        <v>1017</v>
      </c>
      <c r="D9" s="327" t="s">
        <v>1018</v>
      </c>
      <c r="E9" s="54" t="s">
        <v>1019</v>
      </c>
      <c r="F9" s="35" t="s">
        <v>1020</v>
      </c>
      <c r="G9" s="54" t="s">
        <v>1021</v>
      </c>
      <c r="H9" s="54" t="s">
        <v>1022</v>
      </c>
      <c r="I9" s="35" t="s">
        <v>975</v>
      </c>
      <c r="J9" s="54" t="s">
        <v>1023</v>
      </c>
      <c r="K9" s="54" t="s">
        <v>1011</v>
      </c>
      <c r="L9" s="56">
        <v>3439100</v>
      </c>
      <c r="M9" s="56">
        <v>2000000</v>
      </c>
      <c r="N9" s="57">
        <f t="shared" si="0"/>
        <v>3439100</v>
      </c>
      <c r="O9" s="56">
        <v>35700</v>
      </c>
      <c r="P9" s="56">
        <v>1469650</v>
      </c>
      <c r="Q9" s="56">
        <v>1933750</v>
      </c>
      <c r="R9" s="56"/>
      <c r="S9" s="56"/>
      <c r="T9" s="56"/>
      <c r="U9" s="56">
        <f t="shared" si="1"/>
        <v>2320500</v>
      </c>
      <c r="V9" s="56">
        <v>1160250</v>
      </c>
      <c r="W9" s="56">
        <v>1160250</v>
      </c>
      <c r="X9" s="56"/>
      <c r="Y9" s="56"/>
      <c r="Z9" s="56"/>
      <c r="AA9" s="57">
        <v>3439100</v>
      </c>
      <c r="AB9" s="58">
        <v>2000000</v>
      </c>
      <c r="AC9" s="58">
        <v>2000000</v>
      </c>
      <c r="AD9" s="59">
        <v>0.58</v>
      </c>
      <c r="AE9" s="60">
        <v>2000000</v>
      </c>
      <c r="AF9" s="61">
        <f t="shared" si="2"/>
        <v>0.5815474978918903</v>
      </c>
      <c r="AG9" s="62" t="s">
        <v>1001</v>
      </c>
      <c r="AH9" s="62" t="s">
        <v>1024</v>
      </c>
      <c r="AI9" s="47"/>
      <c r="AJ9" s="47" t="s">
        <v>980</v>
      </c>
      <c r="AK9" s="47" t="s">
        <v>980</v>
      </c>
      <c r="AL9" s="47" t="s">
        <v>980</v>
      </c>
      <c r="AM9" s="47" t="s">
        <v>980</v>
      </c>
      <c r="AN9" s="47" t="s">
        <v>980</v>
      </c>
      <c r="AO9" s="47" t="s">
        <v>1013</v>
      </c>
      <c r="AP9" s="47" t="s">
        <v>1013</v>
      </c>
      <c r="AQ9" s="47" t="s">
        <v>1013</v>
      </c>
      <c r="AR9" s="47" t="s">
        <v>980</v>
      </c>
      <c r="AS9" s="47" t="s">
        <v>980</v>
      </c>
      <c r="AT9" s="47" t="s">
        <v>980</v>
      </c>
      <c r="AU9" s="47" t="s">
        <v>980</v>
      </c>
      <c r="AV9" s="47" t="s">
        <v>980</v>
      </c>
      <c r="AW9" s="47" t="s">
        <v>981</v>
      </c>
      <c r="AX9" s="47"/>
      <c r="AY9" s="47"/>
      <c r="AZ9" s="47"/>
      <c r="BA9" s="48">
        <v>6</v>
      </c>
      <c r="BB9" s="48">
        <v>2</v>
      </c>
      <c r="BC9" s="48">
        <v>4</v>
      </c>
      <c r="BD9" s="48">
        <v>5</v>
      </c>
      <c r="BE9" s="49">
        <f t="shared" si="3"/>
        <v>17</v>
      </c>
      <c r="BF9" s="50" t="s">
        <v>1025</v>
      </c>
      <c r="BG9" s="51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</row>
    <row r="10" spans="1:92" s="53" customFormat="1" ht="46.5" customHeight="1" hidden="1">
      <c r="A10" s="33"/>
      <c r="B10" s="34" t="s">
        <v>1026</v>
      </c>
      <c r="C10" s="314" t="s">
        <v>1027</v>
      </c>
      <c r="D10" s="327" t="s">
        <v>1028</v>
      </c>
      <c r="E10" s="54" t="s">
        <v>1029</v>
      </c>
      <c r="F10" s="35" t="s">
        <v>972</v>
      </c>
      <c r="G10" s="55" t="s">
        <v>1030</v>
      </c>
      <c r="H10" s="54" t="s">
        <v>1031</v>
      </c>
      <c r="I10" s="35" t="s">
        <v>975</v>
      </c>
      <c r="J10" s="54" t="s">
        <v>1032</v>
      </c>
      <c r="K10" s="54" t="s">
        <v>1033</v>
      </c>
      <c r="L10" s="56">
        <v>1785600</v>
      </c>
      <c r="M10" s="56">
        <v>1339200</v>
      </c>
      <c r="N10" s="57">
        <f t="shared" si="0"/>
        <v>1785600</v>
      </c>
      <c r="O10" s="56">
        <v>76800</v>
      </c>
      <c r="P10" s="56">
        <v>816000</v>
      </c>
      <c r="Q10" s="56">
        <v>892800</v>
      </c>
      <c r="R10" s="56"/>
      <c r="S10" s="56"/>
      <c r="T10" s="56"/>
      <c r="U10" s="56">
        <f t="shared" si="1"/>
        <v>0</v>
      </c>
      <c r="V10" s="56"/>
      <c r="W10" s="56"/>
      <c r="X10" s="56"/>
      <c r="Y10" s="56"/>
      <c r="Z10" s="56"/>
      <c r="AA10" s="57">
        <v>1785600</v>
      </c>
      <c r="AB10" s="58">
        <v>1339200</v>
      </c>
      <c r="AC10" s="58">
        <v>1339200</v>
      </c>
      <c r="AD10" s="59">
        <v>0.75</v>
      </c>
      <c r="AE10" s="60">
        <v>1339200</v>
      </c>
      <c r="AF10" s="61">
        <f t="shared" si="2"/>
        <v>0.75</v>
      </c>
      <c r="AG10" s="62" t="s">
        <v>978</v>
      </c>
      <c r="AH10" s="62" t="s">
        <v>1034</v>
      </c>
      <c r="AI10" s="47"/>
      <c r="AJ10" s="47" t="s">
        <v>980</v>
      </c>
      <c r="AK10" s="47" t="s">
        <v>980</v>
      </c>
      <c r="AL10" s="47" t="s">
        <v>980</v>
      </c>
      <c r="AM10" s="47" t="s">
        <v>980</v>
      </c>
      <c r="AN10" s="47" t="s">
        <v>980</v>
      </c>
      <c r="AO10" s="47"/>
      <c r="AP10" s="47"/>
      <c r="AQ10" s="47"/>
      <c r="AR10" s="47" t="s">
        <v>980</v>
      </c>
      <c r="AS10" s="47" t="s">
        <v>980</v>
      </c>
      <c r="AT10" s="47" t="s">
        <v>980</v>
      </c>
      <c r="AU10" s="47" t="s">
        <v>1035</v>
      </c>
      <c r="AV10" s="47" t="s">
        <v>980</v>
      </c>
      <c r="AW10" s="47" t="s">
        <v>980</v>
      </c>
      <c r="AX10" s="47">
        <v>39146</v>
      </c>
      <c r="AY10" s="47">
        <v>39148</v>
      </c>
      <c r="AZ10" s="47" t="s">
        <v>980</v>
      </c>
      <c r="BA10" s="48">
        <v>6</v>
      </c>
      <c r="BB10" s="48">
        <v>2</v>
      </c>
      <c r="BC10" s="48">
        <v>4</v>
      </c>
      <c r="BD10" s="48">
        <v>5</v>
      </c>
      <c r="BE10" s="49">
        <f t="shared" si="3"/>
        <v>17</v>
      </c>
      <c r="BF10" s="50" t="s">
        <v>1036</v>
      </c>
      <c r="BG10" s="51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</row>
    <row r="11" spans="1:92" s="53" customFormat="1" ht="47.25" hidden="1">
      <c r="A11" s="33"/>
      <c r="B11" s="34" t="s">
        <v>1037</v>
      </c>
      <c r="C11" s="314" t="s">
        <v>1038</v>
      </c>
      <c r="D11" s="327" t="s">
        <v>1039</v>
      </c>
      <c r="E11" s="54" t="s">
        <v>1040</v>
      </c>
      <c r="F11" s="35" t="s">
        <v>1041</v>
      </c>
      <c r="G11" s="55" t="s">
        <v>1042</v>
      </c>
      <c r="H11" s="55" t="s">
        <v>1043</v>
      </c>
      <c r="I11" s="35" t="s">
        <v>975</v>
      </c>
      <c r="J11" s="54" t="s">
        <v>1044</v>
      </c>
      <c r="K11" s="54" t="s">
        <v>977</v>
      </c>
      <c r="L11" s="56">
        <v>315000</v>
      </c>
      <c r="M11" s="56">
        <v>236250</v>
      </c>
      <c r="N11" s="57">
        <f t="shared" si="0"/>
        <v>315000</v>
      </c>
      <c r="O11" s="56"/>
      <c r="P11" s="56">
        <v>315000</v>
      </c>
      <c r="Q11" s="56"/>
      <c r="R11" s="56"/>
      <c r="S11" s="56"/>
      <c r="T11" s="56"/>
      <c r="U11" s="56">
        <f t="shared" si="1"/>
        <v>165000</v>
      </c>
      <c r="V11" s="56">
        <v>135000</v>
      </c>
      <c r="W11" s="56"/>
      <c r="X11" s="56">
        <v>30000</v>
      </c>
      <c r="Y11" s="56"/>
      <c r="Z11" s="56"/>
      <c r="AA11" s="57">
        <v>315000</v>
      </c>
      <c r="AB11" s="58">
        <v>236250</v>
      </c>
      <c r="AC11" s="58">
        <v>236200</v>
      </c>
      <c r="AD11" s="59">
        <v>0.75</v>
      </c>
      <c r="AE11" s="60">
        <v>236200</v>
      </c>
      <c r="AF11" s="61">
        <f t="shared" si="2"/>
        <v>0.7498412698412699</v>
      </c>
      <c r="AG11" s="62" t="s">
        <v>978</v>
      </c>
      <c r="AH11" s="62" t="s">
        <v>991</v>
      </c>
      <c r="AI11" s="47"/>
      <c r="AJ11" s="47" t="s">
        <v>980</v>
      </c>
      <c r="AK11" s="47" t="s">
        <v>980</v>
      </c>
      <c r="AL11" s="47" t="s">
        <v>980</v>
      </c>
      <c r="AM11" s="47" t="s">
        <v>980</v>
      </c>
      <c r="AN11" s="47" t="s">
        <v>980</v>
      </c>
      <c r="AO11" s="47"/>
      <c r="AP11" s="47"/>
      <c r="AQ11" s="47"/>
      <c r="AR11" s="47" t="s">
        <v>980</v>
      </c>
      <c r="AS11" s="47" t="s">
        <v>980</v>
      </c>
      <c r="AT11" s="47" t="s">
        <v>980</v>
      </c>
      <c r="AU11" s="47" t="s">
        <v>980</v>
      </c>
      <c r="AV11" s="47" t="s">
        <v>980</v>
      </c>
      <c r="AW11" s="47" t="s">
        <v>981</v>
      </c>
      <c r="AX11" s="47"/>
      <c r="AY11" s="47"/>
      <c r="AZ11" s="47"/>
      <c r="BA11" s="48">
        <v>6</v>
      </c>
      <c r="BB11" s="48">
        <v>2</v>
      </c>
      <c r="BC11" s="48">
        <v>3</v>
      </c>
      <c r="BD11" s="48">
        <v>5</v>
      </c>
      <c r="BE11" s="49">
        <f t="shared" si="3"/>
        <v>16</v>
      </c>
      <c r="BF11" s="50" t="s">
        <v>992</v>
      </c>
      <c r="BG11" s="51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</row>
    <row r="12" spans="1:92" s="53" customFormat="1" ht="47.25" hidden="1">
      <c r="A12" s="33"/>
      <c r="B12" s="34" t="s">
        <v>1045</v>
      </c>
      <c r="C12" s="314" t="s">
        <v>1046</v>
      </c>
      <c r="D12" s="327" t="s">
        <v>1047</v>
      </c>
      <c r="E12" s="54" t="s">
        <v>1048</v>
      </c>
      <c r="F12" s="35" t="s">
        <v>1041</v>
      </c>
      <c r="G12" s="55" t="s">
        <v>1049</v>
      </c>
      <c r="H12" s="54" t="s">
        <v>1050</v>
      </c>
      <c r="I12" s="35" t="s">
        <v>975</v>
      </c>
      <c r="J12" s="54" t="s">
        <v>1051</v>
      </c>
      <c r="K12" s="54" t="s">
        <v>1033</v>
      </c>
      <c r="L12" s="56">
        <v>1466880</v>
      </c>
      <c r="M12" s="56">
        <v>1100160</v>
      </c>
      <c r="N12" s="57">
        <f t="shared" si="0"/>
        <v>1466880</v>
      </c>
      <c r="O12" s="56">
        <v>57600</v>
      </c>
      <c r="P12" s="56">
        <v>622080</v>
      </c>
      <c r="Q12" s="56">
        <v>787200</v>
      </c>
      <c r="R12" s="56"/>
      <c r="S12" s="56"/>
      <c r="T12" s="56"/>
      <c r="U12" s="56">
        <f t="shared" si="1"/>
        <v>0</v>
      </c>
      <c r="V12" s="56"/>
      <c r="W12" s="56"/>
      <c r="X12" s="56"/>
      <c r="Y12" s="56"/>
      <c r="Z12" s="56"/>
      <c r="AA12" s="57">
        <v>1466880</v>
      </c>
      <c r="AB12" s="58">
        <v>1100160</v>
      </c>
      <c r="AC12" s="58">
        <v>1100100</v>
      </c>
      <c r="AD12" s="59">
        <v>0.75</v>
      </c>
      <c r="AE12" s="60">
        <v>1100100</v>
      </c>
      <c r="AF12" s="61">
        <f t="shared" si="2"/>
        <v>0.7499590968586387</v>
      </c>
      <c r="AG12" s="62" t="s">
        <v>1001</v>
      </c>
      <c r="AH12" s="62" t="s">
        <v>991</v>
      </c>
      <c r="AI12" s="47"/>
      <c r="AJ12" s="47" t="s">
        <v>980</v>
      </c>
      <c r="AK12" s="47" t="s">
        <v>980</v>
      </c>
      <c r="AL12" s="47" t="s">
        <v>980</v>
      </c>
      <c r="AM12" s="47" t="s">
        <v>1052</v>
      </c>
      <c r="AN12" s="47" t="s">
        <v>980</v>
      </c>
      <c r="AO12" s="47"/>
      <c r="AP12" s="47"/>
      <c r="AQ12" s="47"/>
      <c r="AR12" s="47" t="s">
        <v>980</v>
      </c>
      <c r="AS12" s="47" t="s">
        <v>980</v>
      </c>
      <c r="AT12" s="47" t="s">
        <v>980</v>
      </c>
      <c r="AU12" s="47" t="s">
        <v>980</v>
      </c>
      <c r="AV12" s="47" t="s">
        <v>980</v>
      </c>
      <c r="AW12" s="47" t="s">
        <v>981</v>
      </c>
      <c r="AX12" s="47"/>
      <c r="AY12" s="47"/>
      <c r="AZ12" s="47"/>
      <c r="BA12" s="48">
        <v>7</v>
      </c>
      <c r="BB12" s="48">
        <v>2</v>
      </c>
      <c r="BC12" s="48">
        <v>2</v>
      </c>
      <c r="BD12" s="48">
        <v>5</v>
      </c>
      <c r="BE12" s="49">
        <f t="shared" si="3"/>
        <v>16</v>
      </c>
      <c r="BF12" s="50" t="s">
        <v>1053</v>
      </c>
      <c r="BG12" s="51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</row>
    <row r="13" spans="1:92" s="53" customFormat="1" ht="31.5" hidden="1">
      <c r="A13" s="33"/>
      <c r="B13" s="34" t="s">
        <v>1054</v>
      </c>
      <c r="C13" s="314" t="s">
        <v>1055</v>
      </c>
      <c r="D13" s="327" t="s">
        <v>1056</v>
      </c>
      <c r="E13" s="54" t="s">
        <v>1057</v>
      </c>
      <c r="F13" s="35" t="s">
        <v>1041</v>
      </c>
      <c r="G13" s="55" t="s">
        <v>1058</v>
      </c>
      <c r="H13" s="63" t="s">
        <v>1059</v>
      </c>
      <c r="I13" s="64" t="s">
        <v>975</v>
      </c>
      <c r="J13" s="63" t="s">
        <v>1060</v>
      </c>
      <c r="K13" s="63" t="s">
        <v>1061</v>
      </c>
      <c r="L13" s="57">
        <v>210000</v>
      </c>
      <c r="M13" s="57">
        <v>157500</v>
      </c>
      <c r="N13" s="57">
        <f t="shared" si="0"/>
        <v>210000</v>
      </c>
      <c r="O13" s="57">
        <v>50000</v>
      </c>
      <c r="P13" s="57"/>
      <c r="Q13" s="57">
        <v>160000</v>
      </c>
      <c r="R13" s="57"/>
      <c r="S13" s="57"/>
      <c r="T13" s="57"/>
      <c r="U13" s="56">
        <f t="shared" si="1"/>
        <v>0</v>
      </c>
      <c r="V13" s="57"/>
      <c r="W13" s="57"/>
      <c r="X13" s="57"/>
      <c r="Y13" s="57"/>
      <c r="Z13" s="57"/>
      <c r="AA13" s="57">
        <v>210000</v>
      </c>
      <c r="AB13" s="58">
        <v>157500</v>
      </c>
      <c r="AC13" s="58">
        <v>157500</v>
      </c>
      <c r="AD13" s="59">
        <v>0.75</v>
      </c>
      <c r="AE13" s="60">
        <v>157500</v>
      </c>
      <c r="AF13" s="61">
        <f t="shared" si="2"/>
        <v>0.75</v>
      </c>
      <c r="AG13" s="62" t="s">
        <v>1012</v>
      </c>
      <c r="AH13" s="62" t="s">
        <v>1062</v>
      </c>
      <c r="AI13" s="47"/>
      <c r="AJ13" s="47" t="s">
        <v>980</v>
      </c>
      <c r="AK13" s="47" t="s">
        <v>980</v>
      </c>
      <c r="AL13" s="47" t="s">
        <v>980</v>
      </c>
      <c r="AM13" s="47" t="s">
        <v>980</v>
      </c>
      <c r="AN13" s="47" t="s">
        <v>980</v>
      </c>
      <c r="AO13" s="47"/>
      <c r="AP13" s="47"/>
      <c r="AQ13" s="47"/>
      <c r="AR13" s="47" t="s">
        <v>980</v>
      </c>
      <c r="AS13" s="47" t="s">
        <v>980</v>
      </c>
      <c r="AT13" s="47" t="s">
        <v>980</v>
      </c>
      <c r="AU13" s="47" t="s">
        <v>980</v>
      </c>
      <c r="AV13" s="47" t="s">
        <v>980</v>
      </c>
      <c r="AW13" s="47" t="s">
        <v>1014</v>
      </c>
      <c r="AX13" s="47">
        <v>39147</v>
      </c>
      <c r="AY13" s="47"/>
      <c r="AZ13" s="47" t="s">
        <v>980</v>
      </c>
      <c r="BA13" s="48">
        <v>7</v>
      </c>
      <c r="BB13" s="48">
        <v>2</v>
      </c>
      <c r="BC13" s="48">
        <v>2</v>
      </c>
      <c r="BD13" s="48">
        <v>5</v>
      </c>
      <c r="BE13" s="49">
        <f t="shared" si="3"/>
        <v>16</v>
      </c>
      <c r="BF13" s="50" t="s">
        <v>1063</v>
      </c>
      <c r="BG13" s="51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</row>
    <row r="14" spans="1:92" s="53" customFormat="1" ht="31.5" hidden="1">
      <c r="A14" s="33"/>
      <c r="B14" s="34" t="s">
        <v>1064</v>
      </c>
      <c r="C14" s="314" t="s">
        <v>1065</v>
      </c>
      <c r="D14" s="328" t="s">
        <v>1066</v>
      </c>
      <c r="E14" s="63" t="s">
        <v>1067</v>
      </c>
      <c r="F14" s="35" t="s">
        <v>1041</v>
      </c>
      <c r="G14" s="63" t="s">
        <v>1068</v>
      </c>
      <c r="H14" s="63" t="s">
        <v>1069</v>
      </c>
      <c r="I14" s="64" t="s">
        <v>975</v>
      </c>
      <c r="J14" s="63" t="s">
        <v>1070</v>
      </c>
      <c r="K14" s="63" t="s">
        <v>926</v>
      </c>
      <c r="L14" s="57">
        <v>1960000</v>
      </c>
      <c r="M14" s="57">
        <v>1470000</v>
      </c>
      <c r="N14" s="57">
        <f t="shared" si="0"/>
        <v>1960000</v>
      </c>
      <c r="O14" s="57"/>
      <c r="P14" s="57">
        <v>1960000</v>
      </c>
      <c r="Q14" s="57"/>
      <c r="R14" s="57"/>
      <c r="S14" s="57"/>
      <c r="T14" s="57"/>
      <c r="U14" s="56">
        <f t="shared" si="1"/>
        <v>0</v>
      </c>
      <c r="V14" s="57"/>
      <c r="W14" s="57"/>
      <c r="X14" s="57"/>
      <c r="Y14" s="57"/>
      <c r="Z14" s="57"/>
      <c r="AA14" s="57">
        <v>1960000</v>
      </c>
      <c r="AB14" s="65">
        <v>1470000</v>
      </c>
      <c r="AC14" s="65">
        <v>1470000</v>
      </c>
      <c r="AD14" s="59">
        <v>0.5625</v>
      </c>
      <c r="AE14" s="66">
        <v>1470000</v>
      </c>
      <c r="AF14" s="61">
        <f t="shared" si="2"/>
        <v>0.75</v>
      </c>
      <c r="AG14" s="62" t="s">
        <v>1001</v>
      </c>
      <c r="AH14" s="62" t="s">
        <v>1002</v>
      </c>
      <c r="AI14" s="47"/>
      <c r="AJ14" s="47" t="s">
        <v>980</v>
      </c>
      <c r="AK14" s="47" t="s">
        <v>980</v>
      </c>
      <c r="AL14" s="47" t="s">
        <v>980</v>
      </c>
      <c r="AM14" s="47" t="s">
        <v>980</v>
      </c>
      <c r="AN14" s="47" t="s">
        <v>980</v>
      </c>
      <c r="AO14" s="47" t="s">
        <v>1013</v>
      </c>
      <c r="AP14" s="47" t="s">
        <v>1013</v>
      </c>
      <c r="AQ14" s="47" t="s">
        <v>1013</v>
      </c>
      <c r="AR14" s="47" t="s">
        <v>980</v>
      </c>
      <c r="AS14" s="47" t="s">
        <v>980</v>
      </c>
      <c r="AT14" s="47" t="s">
        <v>980</v>
      </c>
      <c r="AU14" s="47" t="s">
        <v>980</v>
      </c>
      <c r="AV14" s="47" t="s">
        <v>980</v>
      </c>
      <c r="AW14" s="47" t="s">
        <v>981</v>
      </c>
      <c r="AX14" s="47"/>
      <c r="AY14" s="47"/>
      <c r="AZ14" s="47"/>
      <c r="BA14" s="48">
        <v>7</v>
      </c>
      <c r="BB14" s="48">
        <v>3</v>
      </c>
      <c r="BC14" s="48">
        <v>1</v>
      </c>
      <c r="BD14" s="48">
        <v>5</v>
      </c>
      <c r="BE14" s="49">
        <f t="shared" si="3"/>
        <v>16</v>
      </c>
      <c r="BF14" s="50" t="s">
        <v>1003</v>
      </c>
      <c r="BG14" s="67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</row>
    <row r="15" spans="1:92" s="53" customFormat="1" ht="47.25" hidden="1">
      <c r="A15" s="33"/>
      <c r="B15" s="34" t="s">
        <v>1071</v>
      </c>
      <c r="C15" s="314" t="s">
        <v>1072</v>
      </c>
      <c r="D15" s="327" t="s">
        <v>1073</v>
      </c>
      <c r="E15" s="54" t="s">
        <v>1074</v>
      </c>
      <c r="F15" s="35" t="s">
        <v>972</v>
      </c>
      <c r="G15" s="55" t="s">
        <v>1075</v>
      </c>
      <c r="H15" s="54" t="s">
        <v>1076</v>
      </c>
      <c r="I15" s="35" t="s">
        <v>975</v>
      </c>
      <c r="J15" s="54" t="s">
        <v>1077</v>
      </c>
      <c r="K15" s="54" t="s">
        <v>1078</v>
      </c>
      <c r="L15" s="56">
        <v>300000</v>
      </c>
      <c r="M15" s="56">
        <v>225000</v>
      </c>
      <c r="N15" s="57">
        <f t="shared" si="0"/>
        <v>300000</v>
      </c>
      <c r="O15" s="56"/>
      <c r="P15" s="56"/>
      <c r="Q15" s="56">
        <v>300000</v>
      </c>
      <c r="R15" s="56"/>
      <c r="S15" s="56"/>
      <c r="T15" s="56"/>
      <c r="U15" s="56">
        <f t="shared" si="1"/>
        <v>575000</v>
      </c>
      <c r="V15" s="56">
        <v>450000</v>
      </c>
      <c r="W15" s="56">
        <v>100000</v>
      </c>
      <c r="X15" s="56">
        <v>20000</v>
      </c>
      <c r="Y15" s="56">
        <v>5000</v>
      </c>
      <c r="Z15" s="56"/>
      <c r="AA15" s="57">
        <v>300000</v>
      </c>
      <c r="AB15" s="58">
        <v>225000</v>
      </c>
      <c r="AC15" s="58">
        <v>225000</v>
      </c>
      <c r="AD15" s="59">
        <v>0.75</v>
      </c>
      <c r="AE15" s="60">
        <v>225000</v>
      </c>
      <c r="AF15" s="61">
        <f t="shared" si="2"/>
        <v>0.75</v>
      </c>
      <c r="AG15" s="62" t="s">
        <v>1079</v>
      </c>
      <c r="AH15" s="62" t="s">
        <v>991</v>
      </c>
      <c r="AI15" s="47"/>
      <c r="AJ15" s="47" t="s">
        <v>980</v>
      </c>
      <c r="AK15" s="47" t="s">
        <v>980</v>
      </c>
      <c r="AL15" s="47" t="s">
        <v>980</v>
      </c>
      <c r="AM15" s="47" t="s">
        <v>980</v>
      </c>
      <c r="AN15" s="47" t="s">
        <v>980</v>
      </c>
      <c r="AO15" s="47"/>
      <c r="AP15" s="47"/>
      <c r="AQ15" s="47"/>
      <c r="AR15" s="47" t="s">
        <v>980</v>
      </c>
      <c r="AS15" s="47" t="s">
        <v>980</v>
      </c>
      <c r="AT15" s="47" t="s">
        <v>980</v>
      </c>
      <c r="AU15" s="47" t="s">
        <v>980</v>
      </c>
      <c r="AV15" s="47" t="s">
        <v>980</v>
      </c>
      <c r="AW15" s="47" t="s">
        <v>1014</v>
      </c>
      <c r="AX15" s="47">
        <v>39146</v>
      </c>
      <c r="AY15" s="47"/>
      <c r="AZ15" s="47" t="s">
        <v>980</v>
      </c>
      <c r="BA15" s="48">
        <v>5</v>
      </c>
      <c r="BB15" s="48">
        <v>3</v>
      </c>
      <c r="BC15" s="48">
        <v>3</v>
      </c>
      <c r="BD15" s="48">
        <v>4</v>
      </c>
      <c r="BE15" s="49">
        <f t="shared" si="3"/>
        <v>15</v>
      </c>
      <c r="BF15" s="50" t="s">
        <v>1080</v>
      </c>
      <c r="BG15" s="51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</row>
    <row r="16" spans="1:92" s="53" customFormat="1" ht="31.5" hidden="1">
      <c r="A16" s="33"/>
      <c r="B16" s="34" t="s">
        <v>1081</v>
      </c>
      <c r="C16" s="314" t="s">
        <v>1082</v>
      </c>
      <c r="D16" s="327" t="s">
        <v>1083</v>
      </c>
      <c r="E16" s="54" t="s">
        <v>1084</v>
      </c>
      <c r="F16" s="35" t="s">
        <v>1041</v>
      </c>
      <c r="G16" s="54" t="s">
        <v>1085</v>
      </c>
      <c r="H16" s="54" t="s">
        <v>1086</v>
      </c>
      <c r="I16" s="35" t="s">
        <v>975</v>
      </c>
      <c r="J16" s="54" t="s">
        <v>1087</v>
      </c>
      <c r="K16" s="54" t="s">
        <v>927</v>
      </c>
      <c r="L16" s="56">
        <v>830000</v>
      </c>
      <c r="M16" s="56">
        <v>622000</v>
      </c>
      <c r="N16" s="57">
        <f t="shared" si="0"/>
        <v>830000</v>
      </c>
      <c r="O16" s="56"/>
      <c r="P16" s="56"/>
      <c r="Q16" s="56">
        <v>830000</v>
      </c>
      <c r="R16" s="56"/>
      <c r="S16" s="56"/>
      <c r="T16" s="56"/>
      <c r="U16" s="56">
        <f t="shared" si="1"/>
        <v>160000</v>
      </c>
      <c r="V16" s="56">
        <v>30000</v>
      </c>
      <c r="W16" s="56"/>
      <c r="X16" s="56">
        <v>55000</v>
      </c>
      <c r="Y16" s="56">
        <v>75000</v>
      </c>
      <c r="Z16" s="56"/>
      <c r="AA16" s="56">
        <v>830000</v>
      </c>
      <c r="AB16" s="58">
        <v>622000</v>
      </c>
      <c r="AC16" s="58">
        <v>622000</v>
      </c>
      <c r="AD16" s="59">
        <v>0.75</v>
      </c>
      <c r="AE16" s="60">
        <v>622000</v>
      </c>
      <c r="AF16" s="61">
        <f t="shared" si="2"/>
        <v>0.7493975903614458</v>
      </c>
      <c r="AG16" s="62" t="s">
        <v>1088</v>
      </c>
      <c r="AH16" s="62" t="s">
        <v>1089</v>
      </c>
      <c r="AI16" s="47"/>
      <c r="AJ16" s="47" t="s">
        <v>980</v>
      </c>
      <c r="AK16" s="47" t="s">
        <v>980</v>
      </c>
      <c r="AL16" s="47" t="s">
        <v>980</v>
      </c>
      <c r="AM16" s="47" t="s">
        <v>980</v>
      </c>
      <c r="AN16" s="47" t="s">
        <v>980</v>
      </c>
      <c r="AO16" s="47" t="s">
        <v>1013</v>
      </c>
      <c r="AP16" s="47" t="s">
        <v>1013</v>
      </c>
      <c r="AQ16" s="47" t="s">
        <v>1013</v>
      </c>
      <c r="AR16" s="47" t="s">
        <v>980</v>
      </c>
      <c r="AS16" s="47" t="s">
        <v>980</v>
      </c>
      <c r="AT16" s="47" t="s">
        <v>980</v>
      </c>
      <c r="AU16" s="47" t="s">
        <v>980</v>
      </c>
      <c r="AV16" s="47" t="s">
        <v>980</v>
      </c>
      <c r="AW16" s="47" t="s">
        <v>981</v>
      </c>
      <c r="AX16" s="47"/>
      <c r="AY16" s="47"/>
      <c r="AZ16" s="47"/>
      <c r="BA16" s="48">
        <v>6</v>
      </c>
      <c r="BB16" s="48">
        <v>2</v>
      </c>
      <c r="BC16" s="48">
        <v>2</v>
      </c>
      <c r="BD16" s="48">
        <v>5</v>
      </c>
      <c r="BE16" s="49">
        <f t="shared" si="3"/>
        <v>15</v>
      </c>
      <c r="BF16" s="50" t="s">
        <v>1090</v>
      </c>
      <c r="BG16" s="51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</row>
    <row r="17" spans="1:92" s="53" customFormat="1" ht="39" customHeight="1" hidden="1">
      <c r="A17" s="33"/>
      <c r="B17" s="34" t="s">
        <v>1091</v>
      </c>
      <c r="C17" s="314" t="s">
        <v>1092</v>
      </c>
      <c r="D17" s="327" t="s">
        <v>1093</v>
      </c>
      <c r="E17" s="54" t="s">
        <v>1094</v>
      </c>
      <c r="F17" s="35" t="s">
        <v>1041</v>
      </c>
      <c r="G17" s="54" t="s">
        <v>1095</v>
      </c>
      <c r="H17" s="54" t="s">
        <v>1096</v>
      </c>
      <c r="I17" s="35" t="s">
        <v>975</v>
      </c>
      <c r="J17" s="54" t="s">
        <v>1097</v>
      </c>
      <c r="K17" s="54" t="s">
        <v>1011</v>
      </c>
      <c r="L17" s="56">
        <v>1660000</v>
      </c>
      <c r="M17" s="56">
        <v>1245000</v>
      </c>
      <c r="N17" s="57">
        <f t="shared" si="0"/>
        <v>1660000</v>
      </c>
      <c r="O17" s="56"/>
      <c r="P17" s="56"/>
      <c r="Q17" s="56">
        <v>1660000</v>
      </c>
      <c r="R17" s="56"/>
      <c r="S17" s="56"/>
      <c r="T17" s="56"/>
      <c r="U17" s="56">
        <f t="shared" si="1"/>
        <v>185000</v>
      </c>
      <c r="V17" s="56">
        <v>40000</v>
      </c>
      <c r="W17" s="56"/>
      <c r="X17" s="56">
        <v>65000</v>
      </c>
      <c r="Y17" s="56">
        <v>80000</v>
      </c>
      <c r="Z17" s="56"/>
      <c r="AA17" s="57">
        <v>1660000</v>
      </c>
      <c r="AB17" s="58">
        <v>1245000</v>
      </c>
      <c r="AC17" s="58">
        <v>1245000</v>
      </c>
      <c r="AD17" s="59">
        <v>0.75</v>
      </c>
      <c r="AE17" s="60">
        <v>1245000</v>
      </c>
      <c r="AF17" s="61">
        <f t="shared" si="2"/>
        <v>0.75</v>
      </c>
      <c r="AG17" s="62" t="s">
        <v>1098</v>
      </c>
      <c r="AH17" s="62" t="s">
        <v>1099</v>
      </c>
      <c r="AI17" s="47"/>
      <c r="AJ17" s="47" t="s">
        <v>980</v>
      </c>
      <c r="AK17" s="47" t="s">
        <v>980</v>
      </c>
      <c r="AL17" s="47" t="s">
        <v>980</v>
      </c>
      <c r="AM17" s="47" t="s">
        <v>980</v>
      </c>
      <c r="AN17" s="47" t="s">
        <v>980</v>
      </c>
      <c r="AO17" s="47" t="s">
        <v>1013</v>
      </c>
      <c r="AP17" s="47" t="s">
        <v>1013</v>
      </c>
      <c r="AQ17" s="47" t="s">
        <v>1013</v>
      </c>
      <c r="AR17" s="47" t="s">
        <v>980</v>
      </c>
      <c r="AS17" s="47" t="s">
        <v>980</v>
      </c>
      <c r="AT17" s="47" t="s">
        <v>980</v>
      </c>
      <c r="AU17" s="47" t="s">
        <v>980</v>
      </c>
      <c r="AV17" s="47" t="s">
        <v>980</v>
      </c>
      <c r="AW17" s="47" t="s">
        <v>981</v>
      </c>
      <c r="AX17" s="47"/>
      <c r="AY17" s="47"/>
      <c r="AZ17" s="47"/>
      <c r="BA17" s="48">
        <v>5</v>
      </c>
      <c r="BB17" s="48">
        <v>3</v>
      </c>
      <c r="BC17" s="48">
        <v>2</v>
      </c>
      <c r="BD17" s="48">
        <v>5</v>
      </c>
      <c r="BE17" s="49">
        <f t="shared" si="3"/>
        <v>15</v>
      </c>
      <c r="BF17" s="50" t="s">
        <v>1100</v>
      </c>
      <c r="BG17" s="51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</row>
    <row r="18" spans="1:92" s="53" customFormat="1" ht="39" customHeight="1" hidden="1">
      <c r="A18" s="33"/>
      <c r="B18" s="34" t="s">
        <v>1101</v>
      </c>
      <c r="C18" s="314" t="s">
        <v>1102</v>
      </c>
      <c r="D18" s="327" t="s">
        <v>1103</v>
      </c>
      <c r="E18" s="54" t="s">
        <v>1104</v>
      </c>
      <c r="F18" s="35" t="s">
        <v>1041</v>
      </c>
      <c r="G18" s="54" t="s">
        <v>1105</v>
      </c>
      <c r="H18" s="54" t="s">
        <v>1106</v>
      </c>
      <c r="I18" s="35" t="s">
        <v>975</v>
      </c>
      <c r="J18" s="54" t="s">
        <v>1107</v>
      </c>
      <c r="K18" s="54" t="s">
        <v>1011</v>
      </c>
      <c r="L18" s="56">
        <v>1270000</v>
      </c>
      <c r="M18" s="56">
        <v>952500</v>
      </c>
      <c r="N18" s="57">
        <f t="shared" si="0"/>
        <v>1270000</v>
      </c>
      <c r="O18" s="56"/>
      <c r="P18" s="56"/>
      <c r="Q18" s="56">
        <v>1270000</v>
      </c>
      <c r="R18" s="56"/>
      <c r="S18" s="56"/>
      <c r="T18" s="56"/>
      <c r="U18" s="56">
        <f t="shared" si="1"/>
        <v>145000</v>
      </c>
      <c r="V18" s="56">
        <v>30000</v>
      </c>
      <c r="W18" s="56"/>
      <c r="X18" s="56">
        <v>50000</v>
      </c>
      <c r="Y18" s="56">
        <v>65000</v>
      </c>
      <c r="Z18" s="56"/>
      <c r="AA18" s="57">
        <v>1270000</v>
      </c>
      <c r="AB18" s="58">
        <v>952500</v>
      </c>
      <c r="AC18" s="58">
        <v>952500</v>
      </c>
      <c r="AD18" s="59">
        <v>0.75</v>
      </c>
      <c r="AE18" s="60">
        <v>952500</v>
      </c>
      <c r="AF18" s="61">
        <f t="shared" si="2"/>
        <v>0.75</v>
      </c>
      <c r="AG18" s="62" t="s">
        <v>1098</v>
      </c>
      <c r="AH18" s="62" t="s">
        <v>1024</v>
      </c>
      <c r="AI18" s="47"/>
      <c r="AJ18" s="47" t="s">
        <v>980</v>
      </c>
      <c r="AK18" s="47" t="s">
        <v>980</v>
      </c>
      <c r="AL18" s="47" t="s">
        <v>980</v>
      </c>
      <c r="AM18" s="47" t="s">
        <v>980</v>
      </c>
      <c r="AN18" s="47" t="s">
        <v>980</v>
      </c>
      <c r="AO18" s="47" t="s">
        <v>1013</v>
      </c>
      <c r="AP18" s="47" t="s">
        <v>1013</v>
      </c>
      <c r="AQ18" s="47" t="s">
        <v>1013</v>
      </c>
      <c r="AR18" s="47" t="s">
        <v>980</v>
      </c>
      <c r="AS18" s="47" t="s">
        <v>980</v>
      </c>
      <c r="AT18" s="47" t="s">
        <v>980</v>
      </c>
      <c r="AU18" s="47" t="s">
        <v>980</v>
      </c>
      <c r="AV18" s="47" t="s">
        <v>980</v>
      </c>
      <c r="AW18" s="47" t="s">
        <v>981</v>
      </c>
      <c r="AX18" s="47"/>
      <c r="AY18" s="47"/>
      <c r="AZ18" s="47"/>
      <c r="BA18" s="48">
        <v>6</v>
      </c>
      <c r="BB18" s="48">
        <v>2</v>
      </c>
      <c r="BC18" s="48">
        <v>2</v>
      </c>
      <c r="BD18" s="48">
        <v>5</v>
      </c>
      <c r="BE18" s="49">
        <f t="shared" si="3"/>
        <v>15</v>
      </c>
      <c r="BF18" s="50" t="s">
        <v>1108</v>
      </c>
      <c r="BG18" s="51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</row>
    <row r="19" spans="1:92" s="53" customFormat="1" ht="61.5" customHeight="1" hidden="1">
      <c r="A19" s="33"/>
      <c r="B19" s="34" t="s">
        <v>1109</v>
      </c>
      <c r="C19" s="314" t="s">
        <v>1110</v>
      </c>
      <c r="D19" s="327" t="s">
        <v>1111</v>
      </c>
      <c r="E19" s="54" t="s">
        <v>1112</v>
      </c>
      <c r="F19" s="35" t="s">
        <v>1020</v>
      </c>
      <c r="G19" s="54" t="s">
        <v>1113</v>
      </c>
      <c r="H19" s="54" t="s">
        <v>1114</v>
      </c>
      <c r="I19" s="35" t="s">
        <v>975</v>
      </c>
      <c r="J19" s="54" t="s">
        <v>1115</v>
      </c>
      <c r="K19" s="54" t="s">
        <v>1116</v>
      </c>
      <c r="L19" s="56">
        <v>2666600</v>
      </c>
      <c r="M19" s="56">
        <v>1999950</v>
      </c>
      <c r="N19" s="57">
        <f t="shared" si="0"/>
        <v>2666600</v>
      </c>
      <c r="O19" s="56">
        <v>400000</v>
      </c>
      <c r="P19" s="56">
        <v>2266600</v>
      </c>
      <c r="Q19" s="56"/>
      <c r="R19" s="56"/>
      <c r="S19" s="56"/>
      <c r="T19" s="56"/>
      <c r="U19" s="56">
        <f t="shared" si="1"/>
        <v>600000</v>
      </c>
      <c r="V19" s="56">
        <v>600000</v>
      </c>
      <c r="W19" s="56"/>
      <c r="X19" s="56"/>
      <c r="Y19" s="56"/>
      <c r="Z19" s="56"/>
      <c r="AA19" s="57">
        <v>2666600</v>
      </c>
      <c r="AB19" s="58">
        <v>1999950</v>
      </c>
      <c r="AC19" s="58">
        <v>1999900</v>
      </c>
      <c r="AD19" s="59">
        <v>0.75</v>
      </c>
      <c r="AE19" s="60">
        <v>1999900</v>
      </c>
      <c r="AF19" s="61">
        <f t="shared" si="2"/>
        <v>0.7499812495312382</v>
      </c>
      <c r="AG19" s="62" t="s">
        <v>978</v>
      </c>
      <c r="AH19" s="62" t="s">
        <v>1024</v>
      </c>
      <c r="AI19" s="47"/>
      <c r="AJ19" s="47" t="s">
        <v>980</v>
      </c>
      <c r="AK19" s="47" t="s">
        <v>980</v>
      </c>
      <c r="AL19" s="47" t="s">
        <v>980</v>
      </c>
      <c r="AM19" s="47" t="s">
        <v>980</v>
      </c>
      <c r="AN19" s="47" t="s">
        <v>980</v>
      </c>
      <c r="AO19" s="47" t="s">
        <v>1013</v>
      </c>
      <c r="AP19" s="47" t="s">
        <v>1013</v>
      </c>
      <c r="AQ19" s="47" t="s">
        <v>1013</v>
      </c>
      <c r="AR19" s="47" t="s">
        <v>980</v>
      </c>
      <c r="AS19" s="47" t="s">
        <v>980</v>
      </c>
      <c r="AT19" s="47" t="s">
        <v>980</v>
      </c>
      <c r="AU19" s="47" t="s">
        <v>980</v>
      </c>
      <c r="AV19" s="47" t="s">
        <v>980</v>
      </c>
      <c r="AW19" s="47" t="s">
        <v>981</v>
      </c>
      <c r="AX19" s="47"/>
      <c r="AY19" s="47"/>
      <c r="AZ19" s="47"/>
      <c r="BA19" s="48">
        <v>6</v>
      </c>
      <c r="BB19" s="48">
        <v>2</v>
      </c>
      <c r="BC19" s="48">
        <v>2</v>
      </c>
      <c r="BD19" s="48">
        <v>4</v>
      </c>
      <c r="BE19" s="49">
        <f t="shared" si="3"/>
        <v>14</v>
      </c>
      <c r="BF19" s="50" t="s">
        <v>1117</v>
      </c>
      <c r="BG19" s="51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</row>
    <row r="20" spans="1:92" s="53" customFormat="1" ht="31.5" hidden="1">
      <c r="A20" s="33"/>
      <c r="B20" s="34" t="s">
        <v>1118</v>
      </c>
      <c r="C20" s="314" t="s">
        <v>1119</v>
      </c>
      <c r="D20" s="327" t="s">
        <v>1120</v>
      </c>
      <c r="E20" s="54" t="s">
        <v>1121</v>
      </c>
      <c r="F20" s="35" t="s">
        <v>1041</v>
      </c>
      <c r="G20" s="54" t="s">
        <v>1122</v>
      </c>
      <c r="H20" s="54" t="s">
        <v>1123</v>
      </c>
      <c r="I20" s="35" t="s">
        <v>975</v>
      </c>
      <c r="J20" s="54" t="s">
        <v>1124</v>
      </c>
      <c r="K20" s="54" t="s">
        <v>1125</v>
      </c>
      <c r="L20" s="56">
        <v>1500000</v>
      </c>
      <c r="M20" s="56">
        <v>1125000</v>
      </c>
      <c r="N20" s="57">
        <f t="shared" si="0"/>
        <v>1500000</v>
      </c>
      <c r="O20" s="56">
        <v>50000</v>
      </c>
      <c r="P20" s="56">
        <v>450000</v>
      </c>
      <c r="Q20" s="56">
        <v>1000000</v>
      </c>
      <c r="R20" s="56"/>
      <c r="S20" s="56"/>
      <c r="T20" s="56"/>
      <c r="U20" s="56">
        <f t="shared" si="1"/>
        <v>650000</v>
      </c>
      <c r="V20" s="56">
        <v>200000</v>
      </c>
      <c r="W20" s="56">
        <v>450000</v>
      </c>
      <c r="X20" s="56"/>
      <c r="Y20" s="56"/>
      <c r="Z20" s="56"/>
      <c r="AA20" s="56">
        <v>1500000</v>
      </c>
      <c r="AB20" s="58">
        <v>1125000</v>
      </c>
      <c r="AC20" s="58">
        <v>1125000</v>
      </c>
      <c r="AD20" s="59">
        <v>0.75</v>
      </c>
      <c r="AE20" s="60">
        <v>1125000</v>
      </c>
      <c r="AF20" s="61">
        <f t="shared" si="2"/>
        <v>0.75</v>
      </c>
      <c r="AG20" s="62" t="s">
        <v>1079</v>
      </c>
      <c r="AH20" s="62" t="s">
        <v>1126</v>
      </c>
      <c r="AI20" s="47"/>
      <c r="AJ20" s="47" t="s">
        <v>980</v>
      </c>
      <c r="AK20" s="47" t="s">
        <v>980</v>
      </c>
      <c r="AL20" s="47" t="s">
        <v>980</v>
      </c>
      <c r="AM20" s="47" t="s">
        <v>980</v>
      </c>
      <c r="AN20" s="47" t="s">
        <v>981</v>
      </c>
      <c r="AO20" s="47" t="s">
        <v>1013</v>
      </c>
      <c r="AP20" s="47" t="s">
        <v>1013</v>
      </c>
      <c r="AQ20" s="47" t="s">
        <v>1013</v>
      </c>
      <c r="AR20" s="47" t="s">
        <v>980</v>
      </c>
      <c r="AS20" s="47" t="s">
        <v>980</v>
      </c>
      <c r="AT20" s="47" t="s">
        <v>980</v>
      </c>
      <c r="AU20" s="47" t="s">
        <v>980</v>
      </c>
      <c r="AV20" s="47" t="s">
        <v>980</v>
      </c>
      <c r="AW20" s="47" t="s">
        <v>980</v>
      </c>
      <c r="AX20" s="47">
        <v>39147</v>
      </c>
      <c r="AY20" s="47">
        <v>39148</v>
      </c>
      <c r="AZ20" s="47" t="s">
        <v>980</v>
      </c>
      <c r="BA20" s="48">
        <v>6</v>
      </c>
      <c r="BB20" s="48">
        <v>2</v>
      </c>
      <c r="BC20" s="48">
        <v>1</v>
      </c>
      <c r="BD20" s="48">
        <v>5</v>
      </c>
      <c r="BE20" s="49">
        <f t="shared" si="3"/>
        <v>14</v>
      </c>
      <c r="BF20" s="50" t="s">
        <v>1127</v>
      </c>
      <c r="BG20" s="51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</row>
    <row r="21" spans="1:92" s="53" customFormat="1" ht="31.5" hidden="1">
      <c r="A21" s="33"/>
      <c r="B21" s="34" t="s">
        <v>1128</v>
      </c>
      <c r="C21" s="314" t="s">
        <v>1129</v>
      </c>
      <c r="D21" s="328" t="s">
        <v>1130</v>
      </c>
      <c r="E21" s="54" t="s">
        <v>1131</v>
      </c>
      <c r="F21" s="35" t="s">
        <v>1041</v>
      </c>
      <c r="G21" s="55" t="s">
        <v>1132</v>
      </c>
      <c r="H21" s="54" t="s">
        <v>1133</v>
      </c>
      <c r="I21" s="64" t="s">
        <v>975</v>
      </c>
      <c r="J21" s="63" t="s">
        <v>1134</v>
      </c>
      <c r="K21" s="54" t="s">
        <v>990</v>
      </c>
      <c r="L21" s="57">
        <v>78000</v>
      </c>
      <c r="M21" s="57">
        <v>58500</v>
      </c>
      <c r="N21" s="57">
        <f t="shared" si="0"/>
        <v>78000</v>
      </c>
      <c r="O21" s="57"/>
      <c r="P21" s="57">
        <v>34300</v>
      </c>
      <c r="Q21" s="57">
        <v>43700</v>
      </c>
      <c r="R21" s="57"/>
      <c r="S21" s="57"/>
      <c r="T21" s="57"/>
      <c r="U21" s="56">
        <f t="shared" si="1"/>
        <v>0</v>
      </c>
      <c r="V21" s="57"/>
      <c r="W21" s="57"/>
      <c r="X21" s="57"/>
      <c r="Y21" s="57"/>
      <c r="Z21" s="57"/>
      <c r="AA21" s="57">
        <v>78000</v>
      </c>
      <c r="AB21" s="58">
        <v>58500</v>
      </c>
      <c r="AC21" s="58">
        <v>58500</v>
      </c>
      <c r="AD21" s="59">
        <v>0.75</v>
      </c>
      <c r="AE21" s="60">
        <v>58500</v>
      </c>
      <c r="AF21" s="61">
        <f t="shared" si="2"/>
        <v>0.75</v>
      </c>
      <c r="AG21" s="62" t="s">
        <v>1135</v>
      </c>
      <c r="AH21" s="62" t="s">
        <v>1062</v>
      </c>
      <c r="AI21" s="47"/>
      <c r="AJ21" s="47" t="s">
        <v>980</v>
      </c>
      <c r="AK21" s="47" t="s">
        <v>980</v>
      </c>
      <c r="AL21" s="47" t="s">
        <v>980</v>
      </c>
      <c r="AM21" s="47" t="s">
        <v>980</v>
      </c>
      <c r="AN21" s="47" t="s">
        <v>980</v>
      </c>
      <c r="AO21" s="47"/>
      <c r="AP21" s="47"/>
      <c r="AQ21" s="47"/>
      <c r="AR21" s="47" t="s">
        <v>980</v>
      </c>
      <c r="AS21" s="47" t="s">
        <v>980</v>
      </c>
      <c r="AT21" s="47" t="s">
        <v>980</v>
      </c>
      <c r="AU21" s="47" t="s">
        <v>980</v>
      </c>
      <c r="AV21" s="47" t="s">
        <v>980</v>
      </c>
      <c r="AW21" s="47" t="s">
        <v>981</v>
      </c>
      <c r="AX21" s="47"/>
      <c r="AY21" s="47"/>
      <c r="AZ21" s="47"/>
      <c r="BA21" s="48">
        <v>5</v>
      </c>
      <c r="BB21" s="48">
        <v>2</v>
      </c>
      <c r="BC21" s="48">
        <v>2</v>
      </c>
      <c r="BD21" s="48">
        <v>5</v>
      </c>
      <c r="BE21" s="49">
        <f t="shared" si="3"/>
        <v>14</v>
      </c>
      <c r="BF21" s="50" t="s">
        <v>1136</v>
      </c>
      <c r="BG21" s="51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</row>
    <row r="22" spans="1:92" s="53" customFormat="1" ht="47.25" hidden="1">
      <c r="A22" s="33"/>
      <c r="B22" s="34" t="s">
        <v>1137</v>
      </c>
      <c r="C22" s="314" t="s">
        <v>1138</v>
      </c>
      <c r="D22" s="327" t="s">
        <v>1139</v>
      </c>
      <c r="E22" s="54" t="s">
        <v>1140</v>
      </c>
      <c r="F22" s="35" t="s">
        <v>972</v>
      </c>
      <c r="G22" s="55" t="s">
        <v>1141</v>
      </c>
      <c r="H22" s="54" t="s">
        <v>1142</v>
      </c>
      <c r="I22" s="35" t="s">
        <v>975</v>
      </c>
      <c r="J22" s="54" t="s">
        <v>1143</v>
      </c>
      <c r="K22" s="54" t="s">
        <v>1144</v>
      </c>
      <c r="L22" s="56">
        <v>1319353</v>
      </c>
      <c r="M22" s="56">
        <v>989514</v>
      </c>
      <c r="N22" s="57">
        <f t="shared" si="0"/>
        <v>1319353</v>
      </c>
      <c r="O22" s="56"/>
      <c r="P22" s="56">
        <v>1319353</v>
      </c>
      <c r="Q22" s="56"/>
      <c r="R22" s="56"/>
      <c r="S22" s="56"/>
      <c r="T22" s="56"/>
      <c r="U22" s="56">
        <f t="shared" si="1"/>
        <v>0</v>
      </c>
      <c r="V22" s="56"/>
      <c r="W22" s="56"/>
      <c r="X22" s="56"/>
      <c r="Y22" s="56"/>
      <c r="Z22" s="56"/>
      <c r="AA22" s="57">
        <v>1319353</v>
      </c>
      <c r="AB22" s="58">
        <v>989514</v>
      </c>
      <c r="AC22" s="58">
        <v>989500</v>
      </c>
      <c r="AD22" s="59">
        <v>0.75</v>
      </c>
      <c r="AE22" s="60">
        <v>989500</v>
      </c>
      <c r="AF22" s="61">
        <f t="shared" si="2"/>
        <v>0.749988820277818</v>
      </c>
      <c r="AG22" s="62" t="s">
        <v>1001</v>
      </c>
      <c r="AH22" s="62" t="s">
        <v>1145</v>
      </c>
      <c r="AI22" s="47"/>
      <c r="AJ22" s="47" t="s">
        <v>980</v>
      </c>
      <c r="AK22" s="47" t="s">
        <v>980</v>
      </c>
      <c r="AL22" s="47" t="s">
        <v>980</v>
      </c>
      <c r="AM22" s="47" t="s">
        <v>980</v>
      </c>
      <c r="AN22" s="47"/>
      <c r="AO22" s="47"/>
      <c r="AP22" s="47"/>
      <c r="AQ22" s="47"/>
      <c r="AR22" s="47" t="s">
        <v>980</v>
      </c>
      <c r="AS22" s="47" t="s">
        <v>980</v>
      </c>
      <c r="AT22" s="47" t="s">
        <v>980</v>
      </c>
      <c r="AU22" s="47" t="s">
        <v>980</v>
      </c>
      <c r="AV22" s="47" t="s">
        <v>980</v>
      </c>
      <c r="AW22" s="47" t="s">
        <v>1014</v>
      </c>
      <c r="AX22" s="47">
        <v>39146</v>
      </c>
      <c r="AY22" s="47"/>
      <c r="AZ22" s="47" t="s">
        <v>980</v>
      </c>
      <c r="BA22" s="48">
        <v>6</v>
      </c>
      <c r="BB22" s="48">
        <v>2</v>
      </c>
      <c r="BC22" s="48">
        <v>2</v>
      </c>
      <c r="BD22" s="48">
        <v>4</v>
      </c>
      <c r="BE22" s="49">
        <f t="shared" si="3"/>
        <v>14</v>
      </c>
      <c r="BF22" s="50" t="s">
        <v>1146</v>
      </c>
      <c r="BG22" s="51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</row>
    <row r="23" spans="1:92" s="53" customFormat="1" ht="47.25" hidden="1">
      <c r="A23" s="33"/>
      <c r="B23" s="34" t="s">
        <v>1147</v>
      </c>
      <c r="C23" s="314" t="s">
        <v>1148</v>
      </c>
      <c r="D23" s="327" t="s">
        <v>1149</v>
      </c>
      <c r="E23" s="54" t="s">
        <v>1150</v>
      </c>
      <c r="F23" s="35" t="s">
        <v>972</v>
      </c>
      <c r="G23" s="55" t="s">
        <v>1151</v>
      </c>
      <c r="H23" s="54" t="s">
        <v>1152</v>
      </c>
      <c r="I23" s="35" t="s">
        <v>975</v>
      </c>
      <c r="J23" s="54" t="s">
        <v>1153</v>
      </c>
      <c r="K23" s="54" t="s">
        <v>1154</v>
      </c>
      <c r="L23" s="56">
        <v>729400</v>
      </c>
      <c r="M23" s="56">
        <v>547050</v>
      </c>
      <c r="N23" s="57">
        <f t="shared" si="0"/>
        <v>729400</v>
      </c>
      <c r="O23" s="56"/>
      <c r="P23" s="56">
        <v>357000</v>
      </c>
      <c r="Q23" s="56">
        <v>372400</v>
      </c>
      <c r="R23" s="56"/>
      <c r="S23" s="56"/>
      <c r="T23" s="56"/>
      <c r="U23" s="56">
        <f t="shared" si="1"/>
        <v>0</v>
      </c>
      <c r="V23" s="56"/>
      <c r="W23" s="56"/>
      <c r="X23" s="56"/>
      <c r="Y23" s="56"/>
      <c r="Z23" s="56"/>
      <c r="AA23" s="57">
        <v>729400</v>
      </c>
      <c r="AB23" s="58">
        <v>547050</v>
      </c>
      <c r="AC23" s="58">
        <v>547000</v>
      </c>
      <c r="AD23" s="59">
        <v>0.75</v>
      </c>
      <c r="AE23" s="60">
        <v>547000</v>
      </c>
      <c r="AF23" s="61">
        <f t="shared" si="2"/>
        <v>0.7499314505072663</v>
      </c>
      <c r="AG23" s="62" t="s">
        <v>1079</v>
      </c>
      <c r="AH23" s="62" t="s">
        <v>1155</v>
      </c>
      <c r="AI23" s="47"/>
      <c r="AJ23" s="47" t="s">
        <v>980</v>
      </c>
      <c r="AK23" s="47" t="s">
        <v>980</v>
      </c>
      <c r="AL23" s="47" t="s">
        <v>980</v>
      </c>
      <c r="AM23" s="47" t="s">
        <v>980</v>
      </c>
      <c r="AN23" s="47" t="s">
        <v>980</v>
      </c>
      <c r="AO23" s="47" t="s">
        <v>1013</v>
      </c>
      <c r="AP23" s="47" t="s">
        <v>1013</v>
      </c>
      <c r="AQ23" s="47" t="s">
        <v>1013</v>
      </c>
      <c r="AR23" s="47" t="s">
        <v>980</v>
      </c>
      <c r="AS23" s="47" t="s">
        <v>980</v>
      </c>
      <c r="AT23" s="47" t="s">
        <v>980</v>
      </c>
      <c r="AU23" s="47" t="s">
        <v>980</v>
      </c>
      <c r="AV23" s="47" t="s">
        <v>980</v>
      </c>
      <c r="AW23" s="47" t="s">
        <v>1014</v>
      </c>
      <c r="AX23" s="47">
        <v>39146</v>
      </c>
      <c r="AY23" s="47"/>
      <c r="AZ23" s="47"/>
      <c r="BA23" s="48">
        <v>4</v>
      </c>
      <c r="BB23" s="48">
        <v>2</v>
      </c>
      <c r="BC23" s="48">
        <v>3</v>
      </c>
      <c r="BD23" s="48">
        <v>5</v>
      </c>
      <c r="BE23" s="49">
        <f t="shared" si="3"/>
        <v>14</v>
      </c>
      <c r="BF23" s="50" t="s">
        <v>1156</v>
      </c>
      <c r="BG23" s="51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</row>
    <row r="24" spans="1:92" s="53" customFormat="1" ht="53.25" customHeight="1" hidden="1">
      <c r="A24" s="33"/>
      <c r="B24" s="34" t="s">
        <v>1157</v>
      </c>
      <c r="C24" s="314" t="s">
        <v>1158</v>
      </c>
      <c r="D24" s="327" t="s">
        <v>1159</v>
      </c>
      <c r="E24" s="54" t="s">
        <v>1160</v>
      </c>
      <c r="F24" s="35" t="s">
        <v>1041</v>
      </c>
      <c r="G24" s="54" t="s">
        <v>1161</v>
      </c>
      <c r="H24" s="54" t="s">
        <v>1162</v>
      </c>
      <c r="I24" s="35" t="s">
        <v>975</v>
      </c>
      <c r="J24" s="54" t="s">
        <v>1163</v>
      </c>
      <c r="K24" s="54" t="s">
        <v>1164</v>
      </c>
      <c r="L24" s="56">
        <v>300000</v>
      </c>
      <c r="M24" s="56">
        <v>225000</v>
      </c>
      <c r="N24" s="57">
        <f t="shared" si="0"/>
        <v>300000</v>
      </c>
      <c r="O24" s="56">
        <v>300000</v>
      </c>
      <c r="P24" s="56"/>
      <c r="Q24" s="56"/>
      <c r="R24" s="56"/>
      <c r="S24" s="56"/>
      <c r="T24" s="56"/>
      <c r="U24" s="56">
        <f t="shared" si="1"/>
        <v>6474000</v>
      </c>
      <c r="V24" s="56">
        <v>2186000</v>
      </c>
      <c r="W24" s="56">
        <v>440000</v>
      </c>
      <c r="X24" s="56">
        <v>1800000</v>
      </c>
      <c r="Y24" s="56">
        <v>300000</v>
      </c>
      <c r="Z24" s="56">
        <v>1748000</v>
      </c>
      <c r="AA24" s="57">
        <v>300000</v>
      </c>
      <c r="AB24" s="58">
        <v>225000</v>
      </c>
      <c r="AC24" s="58">
        <v>225000</v>
      </c>
      <c r="AD24" s="59">
        <v>0.75</v>
      </c>
      <c r="AE24" s="60">
        <v>225000</v>
      </c>
      <c r="AF24" s="61">
        <f t="shared" si="2"/>
        <v>0.75</v>
      </c>
      <c r="AG24" s="62" t="s">
        <v>978</v>
      </c>
      <c r="AH24" s="62" t="s">
        <v>1155</v>
      </c>
      <c r="AI24" s="47"/>
      <c r="AJ24" s="47" t="s">
        <v>980</v>
      </c>
      <c r="AK24" s="47" t="s">
        <v>980</v>
      </c>
      <c r="AL24" s="47" t="s">
        <v>980</v>
      </c>
      <c r="AM24" s="47" t="s">
        <v>980</v>
      </c>
      <c r="AN24" s="47" t="s">
        <v>980</v>
      </c>
      <c r="AO24" s="47" t="s">
        <v>980</v>
      </c>
      <c r="AP24" s="47" t="s">
        <v>980</v>
      </c>
      <c r="AQ24" s="47" t="s">
        <v>980</v>
      </c>
      <c r="AR24" s="47" t="s">
        <v>980</v>
      </c>
      <c r="AS24" s="47" t="s">
        <v>980</v>
      </c>
      <c r="AT24" s="47" t="s">
        <v>980</v>
      </c>
      <c r="AU24" s="47" t="s">
        <v>980</v>
      </c>
      <c r="AV24" s="47" t="s">
        <v>980</v>
      </c>
      <c r="AW24" s="47" t="s">
        <v>981</v>
      </c>
      <c r="AX24" s="47"/>
      <c r="AY24" s="47"/>
      <c r="AZ24" s="47"/>
      <c r="BA24" s="48">
        <v>6</v>
      </c>
      <c r="BB24" s="48">
        <v>2</v>
      </c>
      <c r="BC24" s="48">
        <v>2</v>
      </c>
      <c r="BD24" s="48">
        <v>4</v>
      </c>
      <c r="BE24" s="49">
        <f t="shared" si="3"/>
        <v>14</v>
      </c>
      <c r="BF24" s="50" t="s">
        <v>1165</v>
      </c>
      <c r="BG24" s="51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</row>
    <row r="25" spans="1:92" s="53" customFormat="1" ht="44.25" customHeight="1" hidden="1">
      <c r="A25" s="33"/>
      <c r="B25" s="34" t="s">
        <v>1166</v>
      </c>
      <c r="C25" s="314" t="s">
        <v>1167</v>
      </c>
      <c r="D25" s="327" t="s">
        <v>1168</v>
      </c>
      <c r="E25" s="54" t="s">
        <v>1169</v>
      </c>
      <c r="F25" s="35" t="s">
        <v>972</v>
      </c>
      <c r="G25" s="54" t="s">
        <v>1170</v>
      </c>
      <c r="H25" s="54" t="s">
        <v>1171</v>
      </c>
      <c r="I25" s="35" t="s">
        <v>975</v>
      </c>
      <c r="J25" s="54" t="s">
        <v>1172</v>
      </c>
      <c r="K25" s="54" t="s">
        <v>1173</v>
      </c>
      <c r="L25" s="56">
        <v>2356000</v>
      </c>
      <c r="M25" s="56">
        <v>1750000</v>
      </c>
      <c r="N25" s="57">
        <f t="shared" si="0"/>
        <v>2356000</v>
      </c>
      <c r="O25" s="56"/>
      <c r="P25" s="56"/>
      <c r="Q25" s="56">
        <v>2356000</v>
      </c>
      <c r="R25" s="56"/>
      <c r="S25" s="56"/>
      <c r="T25" s="56"/>
      <c r="U25" s="56">
        <f t="shared" si="1"/>
        <v>0</v>
      </c>
      <c r="V25" s="56"/>
      <c r="W25" s="56"/>
      <c r="X25" s="56"/>
      <c r="Y25" s="56"/>
      <c r="Z25" s="56"/>
      <c r="AA25" s="57">
        <v>2356000</v>
      </c>
      <c r="AB25" s="58">
        <v>1750000</v>
      </c>
      <c r="AC25" s="58">
        <v>1750000</v>
      </c>
      <c r="AD25" s="59">
        <v>0.74</v>
      </c>
      <c r="AE25" s="60">
        <v>1750000</v>
      </c>
      <c r="AF25" s="61">
        <f t="shared" si="2"/>
        <v>0.7427843803056027</v>
      </c>
      <c r="AG25" s="62" t="s">
        <v>978</v>
      </c>
      <c r="AH25" s="62" t="s">
        <v>1099</v>
      </c>
      <c r="AI25" s="47"/>
      <c r="AJ25" s="47" t="s">
        <v>980</v>
      </c>
      <c r="AK25" s="47" t="s">
        <v>980</v>
      </c>
      <c r="AL25" s="47" t="s">
        <v>980</v>
      </c>
      <c r="AM25" s="47" t="s">
        <v>980</v>
      </c>
      <c r="AN25" s="47" t="s">
        <v>980</v>
      </c>
      <c r="AO25" s="47" t="s">
        <v>1013</v>
      </c>
      <c r="AP25" s="47" t="s">
        <v>1013</v>
      </c>
      <c r="AQ25" s="47" t="s">
        <v>1013</v>
      </c>
      <c r="AR25" s="47" t="s">
        <v>980</v>
      </c>
      <c r="AS25" s="47" t="s">
        <v>980</v>
      </c>
      <c r="AT25" s="47" t="s">
        <v>980</v>
      </c>
      <c r="AU25" s="47" t="s">
        <v>980</v>
      </c>
      <c r="AV25" s="47" t="s">
        <v>980</v>
      </c>
      <c r="AW25" s="47" t="s">
        <v>981</v>
      </c>
      <c r="AX25" s="47"/>
      <c r="AY25" s="47"/>
      <c r="AZ25" s="47"/>
      <c r="BA25" s="48">
        <v>6</v>
      </c>
      <c r="BB25" s="48">
        <v>2</v>
      </c>
      <c r="BC25" s="48">
        <v>2</v>
      </c>
      <c r="BD25" s="48">
        <v>4</v>
      </c>
      <c r="BE25" s="49">
        <f t="shared" si="3"/>
        <v>14</v>
      </c>
      <c r="BF25" s="50" t="s">
        <v>1174</v>
      </c>
      <c r="BG25" s="51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</row>
    <row r="26" spans="1:92" ht="15.75" hidden="1">
      <c r="A26" s="33"/>
      <c r="B26" s="68" t="s">
        <v>1175</v>
      </c>
      <c r="C26" s="315"/>
      <c r="D26" s="329"/>
      <c r="E26" s="69"/>
      <c r="F26" s="69"/>
      <c r="G26" s="55"/>
      <c r="H26" s="54"/>
      <c r="I26" s="64"/>
      <c r="J26" s="63"/>
      <c r="K26" s="54"/>
      <c r="L26" s="57"/>
      <c r="M26" s="57"/>
      <c r="N26" s="57"/>
      <c r="O26" s="57"/>
      <c r="P26" s="57"/>
      <c r="Q26" s="57"/>
      <c r="R26" s="57"/>
      <c r="S26" s="57"/>
      <c r="T26" s="57"/>
      <c r="U26" s="56"/>
      <c r="V26" s="57"/>
      <c r="W26" s="57"/>
      <c r="X26" s="57"/>
      <c r="Y26" s="57"/>
      <c r="Z26" s="57"/>
      <c r="AA26" s="57"/>
      <c r="AB26" s="58"/>
      <c r="AC26" s="58"/>
      <c r="AD26" s="59"/>
      <c r="AE26" s="60">
        <f>SUM(AE5:AE25)</f>
        <v>20073200</v>
      </c>
      <c r="AF26" s="47"/>
      <c r="AG26" s="62"/>
      <c r="AH26" s="62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8"/>
      <c r="BB26" s="48"/>
      <c r="BC26" s="48"/>
      <c r="BD26" s="48"/>
      <c r="BE26" s="49"/>
      <c r="BF26" s="50"/>
      <c r="BG26" s="7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</row>
    <row r="27" spans="1:92" ht="44.25" customHeight="1">
      <c r="A27" s="71"/>
      <c r="B27" s="34" t="s">
        <v>1176</v>
      </c>
      <c r="C27" s="314" t="s">
        <v>1177</v>
      </c>
      <c r="D27" s="328" t="s">
        <v>1178</v>
      </c>
      <c r="E27" s="63" t="s">
        <v>1179</v>
      </c>
      <c r="F27" s="64" t="s">
        <v>1041</v>
      </c>
      <c r="G27" s="72" t="s">
        <v>1180</v>
      </c>
      <c r="H27" s="63" t="s">
        <v>1181</v>
      </c>
      <c r="I27" s="64" t="s">
        <v>975</v>
      </c>
      <c r="J27" s="63" t="s">
        <v>1182</v>
      </c>
      <c r="K27" s="63" t="s">
        <v>1061</v>
      </c>
      <c r="L27" s="57">
        <v>780000</v>
      </c>
      <c r="M27" s="57">
        <v>585000</v>
      </c>
      <c r="N27" s="57">
        <f aca="true" t="shared" si="4" ref="N27:N36">SUM(O27:T27)</f>
        <v>780000</v>
      </c>
      <c r="O27" s="57">
        <v>100000</v>
      </c>
      <c r="P27" s="57"/>
      <c r="Q27" s="57">
        <v>680000</v>
      </c>
      <c r="R27" s="57"/>
      <c r="S27" s="57"/>
      <c r="T27" s="57"/>
      <c r="U27" s="56">
        <f>SUM(V27:Z27)</f>
        <v>150000</v>
      </c>
      <c r="V27" s="57">
        <v>150000</v>
      </c>
      <c r="W27" s="57"/>
      <c r="X27" s="57"/>
      <c r="Y27" s="57"/>
      <c r="Z27" s="57"/>
      <c r="AA27" s="57">
        <v>780000</v>
      </c>
      <c r="AB27" s="58">
        <v>585000</v>
      </c>
      <c r="AC27" s="58">
        <v>585000</v>
      </c>
      <c r="AD27" s="59">
        <v>0.75</v>
      </c>
      <c r="AE27" s="60">
        <v>585000</v>
      </c>
      <c r="AF27" s="61">
        <f aca="true" t="shared" si="5" ref="AF27:AF36">(AE27/L27)</f>
        <v>0.75</v>
      </c>
      <c r="AG27" s="62" t="s">
        <v>1079</v>
      </c>
      <c r="AH27" s="62" t="s">
        <v>1155</v>
      </c>
      <c r="AI27" s="47"/>
      <c r="AJ27" s="47" t="s">
        <v>980</v>
      </c>
      <c r="AK27" s="47" t="s">
        <v>980</v>
      </c>
      <c r="AL27" s="47" t="s">
        <v>980</v>
      </c>
      <c r="AM27" s="47" t="s">
        <v>980</v>
      </c>
      <c r="AN27" s="47" t="s">
        <v>980</v>
      </c>
      <c r="AO27" s="47"/>
      <c r="AP27" s="47"/>
      <c r="AQ27" s="47"/>
      <c r="AR27" s="47" t="s">
        <v>980</v>
      </c>
      <c r="AS27" s="47" t="s">
        <v>980</v>
      </c>
      <c r="AT27" s="47" t="s">
        <v>980</v>
      </c>
      <c r="AU27" s="47" t="s">
        <v>980</v>
      </c>
      <c r="AV27" s="47" t="s">
        <v>980</v>
      </c>
      <c r="AW27" s="47" t="s">
        <v>1014</v>
      </c>
      <c r="AX27" s="47">
        <v>39147</v>
      </c>
      <c r="AY27" s="47"/>
      <c r="AZ27" s="47"/>
      <c r="BA27" s="48">
        <v>5</v>
      </c>
      <c r="BB27" s="48">
        <v>2</v>
      </c>
      <c r="BC27" s="48">
        <v>3</v>
      </c>
      <c r="BD27" s="48">
        <v>4</v>
      </c>
      <c r="BE27" s="49">
        <f aca="true" t="shared" si="6" ref="BE27:BE36">SUM(BA27:BD27)</f>
        <v>14</v>
      </c>
      <c r="BF27" s="50"/>
      <c r="BG27" s="7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</row>
    <row r="28" spans="1:92" ht="31.5">
      <c r="A28" s="71"/>
      <c r="B28" s="34" t="s">
        <v>1183</v>
      </c>
      <c r="C28" s="314" t="s">
        <v>1184</v>
      </c>
      <c r="D28" s="327" t="s">
        <v>1185</v>
      </c>
      <c r="E28" s="54" t="s">
        <v>1186</v>
      </c>
      <c r="F28" s="35" t="s">
        <v>1041</v>
      </c>
      <c r="G28" s="54" t="s">
        <v>1187</v>
      </c>
      <c r="H28" s="54" t="s">
        <v>1188</v>
      </c>
      <c r="I28" s="35" t="s">
        <v>975</v>
      </c>
      <c r="J28" s="54" t="s">
        <v>1189</v>
      </c>
      <c r="K28" s="54" t="s">
        <v>1190</v>
      </c>
      <c r="L28" s="56">
        <v>800000</v>
      </c>
      <c r="M28" s="56">
        <v>600000</v>
      </c>
      <c r="N28" s="57">
        <f t="shared" si="4"/>
        <v>800000</v>
      </c>
      <c r="O28" s="56"/>
      <c r="P28" s="56">
        <v>500000</v>
      </c>
      <c r="Q28" s="56">
        <v>300000</v>
      </c>
      <c r="R28" s="56"/>
      <c r="S28" s="56"/>
      <c r="T28" s="56"/>
      <c r="U28" s="56">
        <f>SUM(V28:Z28)</f>
        <v>0</v>
      </c>
      <c r="V28" s="56"/>
      <c r="W28" s="56"/>
      <c r="X28" s="56"/>
      <c r="Y28" s="56"/>
      <c r="Z28" s="56"/>
      <c r="AA28" s="57">
        <v>800000</v>
      </c>
      <c r="AB28" s="58">
        <v>600000</v>
      </c>
      <c r="AC28" s="58">
        <v>600000</v>
      </c>
      <c r="AD28" s="59">
        <v>0.75</v>
      </c>
      <c r="AE28" s="60">
        <v>600000</v>
      </c>
      <c r="AF28" s="61">
        <f t="shared" si="5"/>
        <v>0.75</v>
      </c>
      <c r="AG28" s="62" t="s">
        <v>1012</v>
      </c>
      <c r="AH28" s="62" t="s">
        <v>1002</v>
      </c>
      <c r="AI28" s="47"/>
      <c r="AJ28" s="47" t="s">
        <v>980</v>
      </c>
      <c r="AK28" s="47" t="s">
        <v>980</v>
      </c>
      <c r="AL28" s="47" t="s">
        <v>980</v>
      </c>
      <c r="AM28" s="47" t="s">
        <v>980</v>
      </c>
      <c r="AN28" s="47" t="s">
        <v>980</v>
      </c>
      <c r="AO28" s="47" t="s">
        <v>1013</v>
      </c>
      <c r="AP28" s="47" t="s">
        <v>1013</v>
      </c>
      <c r="AQ28" s="47" t="s">
        <v>1013</v>
      </c>
      <c r="AR28" s="47" t="s">
        <v>980</v>
      </c>
      <c r="AS28" s="47" t="s">
        <v>980</v>
      </c>
      <c r="AT28" s="47" t="s">
        <v>980</v>
      </c>
      <c r="AU28" s="47" t="s">
        <v>980</v>
      </c>
      <c r="AV28" s="47" t="s">
        <v>980</v>
      </c>
      <c r="AW28" s="47" t="s">
        <v>981</v>
      </c>
      <c r="AX28" s="47"/>
      <c r="AY28" s="47"/>
      <c r="AZ28" s="47"/>
      <c r="BA28" s="48">
        <v>6</v>
      </c>
      <c r="BB28" s="48">
        <v>2</v>
      </c>
      <c r="BC28" s="48">
        <v>1</v>
      </c>
      <c r="BD28" s="48">
        <v>5</v>
      </c>
      <c r="BE28" s="49">
        <f t="shared" si="6"/>
        <v>14</v>
      </c>
      <c r="BF28" s="50"/>
      <c r="BG28" s="7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</row>
    <row r="29" spans="1:92" ht="78.75">
      <c r="A29" s="33"/>
      <c r="B29" s="34" t="s">
        <v>1191</v>
      </c>
      <c r="C29" s="314" t="s">
        <v>1192</v>
      </c>
      <c r="D29" s="327" t="s">
        <v>1193</v>
      </c>
      <c r="E29" s="54" t="s">
        <v>1194</v>
      </c>
      <c r="F29" s="35" t="s">
        <v>972</v>
      </c>
      <c r="G29" s="54" t="s">
        <v>1195</v>
      </c>
      <c r="H29" s="54" t="s">
        <v>1196</v>
      </c>
      <c r="I29" s="35" t="s">
        <v>1197</v>
      </c>
      <c r="J29" s="54" t="s">
        <v>1198</v>
      </c>
      <c r="K29" s="54" t="s">
        <v>1011</v>
      </c>
      <c r="L29" s="56">
        <v>1165026</v>
      </c>
      <c r="M29" s="56">
        <v>873769</v>
      </c>
      <c r="N29" s="57">
        <f t="shared" si="4"/>
        <v>1165026</v>
      </c>
      <c r="O29" s="56"/>
      <c r="P29" s="56">
        <v>502421</v>
      </c>
      <c r="Q29" s="56">
        <v>662605</v>
      </c>
      <c r="R29" s="56"/>
      <c r="S29" s="56"/>
      <c r="T29" s="56"/>
      <c r="U29" s="56">
        <f>SUM(V29:Z29)</f>
        <v>0</v>
      </c>
      <c r="V29" s="56"/>
      <c r="W29" s="56"/>
      <c r="X29" s="56"/>
      <c r="Y29" s="56"/>
      <c r="Z29" s="56"/>
      <c r="AA29" s="57">
        <v>1165026</v>
      </c>
      <c r="AB29" s="58">
        <v>873769</v>
      </c>
      <c r="AC29" s="58">
        <v>873700</v>
      </c>
      <c r="AD29" s="59">
        <v>0.75</v>
      </c>
      <c r="AE29" s="60">
        <v>873700</v>
      </c>
      <c r="AF29" s="61">
        <f t="shared" si="5"/>
        <v>0.7499403446790028</v>
      </c>
      <c r="AG29" s="62" t="s">
        <v>1001</v>
      </c>
      <c r="AH29" s="62" t="s">
        <v>1126</v>
      </c>
      <c r="AI29" s="47"/>
      <c r="AJ29" s="47" t="s">
        <v>980</v>
      </c>
      <c r="AK29" s="47" t="s">
        <v>980</v>
      </c>
      <c r="AL29" s="47" t="s">
        <v>980</v>
      </c>
      <c r="AM29" s="47" t="s">
        <v>980</v>
      </c>
      <c r="AN29" s="47" t="s">
        <v>980</v>
      </c>
      <c r="AO29" s="47" t="s">
        <v>1013</v>
      </c>
      <c r="AP29" s="47" t="s">
        <v>1013</v>
      </c>
      <c r="AQ29" s="47" t="s">
        <v>1013</v>
      </c>
      <c r="AR29" s="47" t="s">
        <v>980</v>
      </c>
      <c r="AS29" s="47" t="s">
        <v>980</v>
      </c>
      <c r="AT29" s="47" t="s">
        <v>980</v>
      </c>
      <c r="AU29" s="47" t="s">
        <v>980</v>
      </c>
      <c r="AV29" s="47" t="s">
        <v>980</v>
      </c>
      <c r="AW29" s="47" t="s">
        <v>980</v>
      </c>
      <c r="AX29" s="47">
        <v>39146</v>
      </c>
      <c r="AY29" s="47">
        <v>39150</v>
      </c>
      <c r="AZ29" s="47" t="s">
        <v>980</v>
      </c>
      <c r="BA29" s="48">
        <v>5</v>
      </c>
      <c r="BB29" s="48">
        <v>2</v>
      </c>
      <c r="BC29" s="48">
        <v>3</v>
      </c>
      <c r="BD29" s="48">
        <v>4</v>
      </c>
      <c r="BE29" s="49">
        <f t="shared" si="6"/>
        <v>14</v>
      </c>
      <c r="BF29" s="50"/>
      <c r="BG29" s="7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</row>
    <row r="30" spans="1:92" ht="47.25">
      <c r="A30" s="33"/>
      <c r="B30" s="34" t="s">
        <v>1199</v>
      </c>
      <c r="C30" s="316" t="s">
        <v>1200</v>
      </c>
      <c r="D30" s="327" t="s">
        <v>1006</v>
      </c>
      <c r="E30" s="54" t="s">
        <v>1007</v>
      </c>
      <c r="F30" s="35" t="s">
        <v>972</v>
      </c>
      <c r="G30" s="54" t="s">
        <v>1008</v>
      </c>
      <c r="H30" s="54" t="s">
        <v>1201</v>
      </c>
      <c r="I30" s="35" t="s">
        <v>975</v>
      </c>
      <c r="J30" s="54" t="s">
        <v>1202</v>
      </c>
      <c r="K30" s="54" t="s">
        <v>1011</v>
      </c>
      <c r="L30" s="56">
        <v>1170000</v>
      </c>
      <c r="M30" s="56">
        <v>585000</v>
      </c>
      <c r="N30" s="57">
        <f t="shared" si="4"/>
        <v>1170000</v>
      </c>
      <c r="O30" s="56"/>
      <c r="P30" s="56">
        <v>380000</v>
      </c>
      <c r="Q30" s="56">
        <v>790000</v>
      </c>
      <c r="R30" s="56"/>
      <c r="S30" s="56"/>
      <c r="T30" s="56"/>
      <c r="U30" s="56">
        <f>SUM(V30:Z30)</f>
        <v>1145000</v>
      </c>
      <c r="V30" s="56">
        <v>200000</v>
      </c>
      <c r="W30" s="56">
        <v>820000</v>
      </c>
      <c r="X30" s="56">
        <v>90000</v>
      </c>
      <c r="Y30" s="56">
        <v>35000</v>
      </c>
      <c r="Z30" s="56"/>
      <c r="AA30" s="57">
        <v>1170000</v>
      </c>
      <c r="AB30" s="58">
        <v>585000</v>
      </c>
      <c r="AC30" s="58">
        <v>585000</v>
      </c>
      <c r="AD30" s="59">
        <v>0.5</v>
      </c>
      <c r="AE30" s="60">
        <v>585000</v>
      </c>
      <c r="AF30" s="61">
        <f t="shared" si="5"/>
        <v>0.5</v>
      </c>
      <c r="AG30" s="62" t="s">
        <v>1012</v>
      </c>
      <c r="AH30" s="62" t="s">
        <v>991</v>
      </c>
      <c r="AI30" s="47"/>
      <c r="AJ30" s="47" t="s">
        <v>980</v>
      </c>
      <c r="AK30" s="47" t="s">
        <v>980</v>
      </c>
      <c r="AL30" s="47" t="s">
        <v>980</v>
      </c>
      <c r="AM30" s="47" t="s">
        <v>980</v>
      </c>
      <c r="AN30" s="47" t="s">
        <v>980</v>
      </c>
      <c r="AO30" s="47" t="s">
        <v>1013</v>
      </c>
      <c r="AP30" s="47" t="s">
        <v>1013</v>
      </c>
      <c r="AQ30" s="47" t="s">
        <v>1013</v>
      </c>
      <c r="AR30" s="47" t="s">
        <v>980</v>
      </c>
      <c r="AS30" s="47" t="s">
        <v>980</v>
      </c>
      <c r="AT30" s="47" t="s">
        <v>980</v>
      </c>
      <c r="AU30" s="47" t="s">
        <v>980</v>
      </c>
      <c r="AV30" s="47" t="s">
        <v>980</v>
      </c>
      <c r="AW30" s="47" t="s">
        <v>1014</v>
      </c>
      <c r="AX30" s="47">
        <v>39147</v>
      </c>
      <c r="AY30" s="47"/>
      <c r="AZ30" s="47" t="s">
        <v>980</v>
      </c>
      <c r="BA30" s="48">
        <v>5</v>
      </c>
      <c r="BB30" s="48">
        <v>1</v>
      </c>
      <c r="BC30" s="48">
        <v>4</v>
      </c>
      <c r="BD30" s="48">
        <v>4</v>
      </c>
      <c r="BE30" s="49">
        <f t="shared" si="6"/>
        <v>14</v>
      </c>
      <c r="BF30" s="50"/>
      <c r="BG30" s="73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</row>
    <row r="31" spans="1:92" ht="47.25">
      <c r="A31" s="33"/>
      <c r="B31" s="34" t="s">
        <v>1203</v>
      </c>
      <c r="C31" s="314" t="s">
        <v>1204</v>
      </c>
      <c r="D31" s="327" t="s">
        <v>1018</v>
      </c>
      <c r="E31" s="54" t="s">
        <v>1019</v>
      </c>
      <c r="F31" s="35" t="s">
        <v>1020</v>
      </c>
      <c r="G31" s="54" t="s">
        <v>1205</v>
      </c>
      <c r="H31" s="54" t="s">
        <v>1206</v>
      </c>
      <c r="I31" s="35" t="s">
        <v>975</v>
      </c>
      <c r="J31" s="54" t="s">
        <v>1207</v>
      </c>
      <c r="K31" s="54" t="s">
        <v>1125</v>
      </c>
      <c r="L31" s="56">
        <v>1815940</v>
      </c>
      <c r="M31" s="56">
        <v>1361955</v>
      </c>
      <c r="N31" s="57">
        <f t="shared" si="4"/>
        <v>1815940</v>
      </c>
      <c r="O31" s="56">
        <v>35700</v>
      </c>
      <c r="P31" s="56">
        <v>768740</v>
      </c>
      <c r="Q31" s="56">
        <v>1011500</v>
      </c>
      <c r="R31" s="56"/>
      <c r="S31" s="56"/>
      <c r="T31" s="56"/>
      <c r="U31" s="56">
        <f>SUM(V31:Z31)</f>
        <v>1213800</v>
      </c>
      <c r="V31" s="56">
        <v>606900</v>
      </c>
      <c r="W31" s="56">
        <v>606900</v>
      </c>
      <c r="X31" s="56"/>
      <c r="Y31" s="56"/>
      <c r="Z31" s="56"/>
      <c r="AA31" s="56">
        <v>1815940</v>
      </c>
      <c r="AB31" s="58">
        <v>1361955</v>
      </c>
      <c r="AC31" s="58">
        <v>1361900</v>
      </c>
      <c r="AD31" s="59">
        <v>0.75</v>
      </c>
      <c r="AE31" s="60">
        <v>1361900</v>
      </c>
      <c r="AF31" s="61">
        <f t="shared" si="5"/>
        <v>0.7499697126557044</v>
      </c>
      <c r="AG31" s="62" t="s">
        <v>1001</v>
      </c>
      <c r="AH31" s="62" t="s">
        <v>1024</v>
      </c>
      <c r="AI31" s="47"/>
      <c r="AJ31" s="47" t="s">
        <v>980</v>
      </c>
      <c r="AK31" s="47" t="s">
        <v>980</v>
      </c>
      <c r="AL31" s="47" t="s">
        <v>980</v>
      </c>
      <c r="AM31" s="47" t="s">
        <v>980</v>
      </c>
      <c r="AN31" s="47" t="s">
        <v>980</v>
      </c>
      <c r="AO31" s="47" t="s">
        <v>1013</v>
      </c>
      <c r="AP31" s="47" t="s">
        <v>1013</v>
      </c>
      <c r="AQ31" s="47" t="s">
        <v>1013</v>
      </c>
      <c r="AR31" s="47" t="s">
        <v>980</v>
      </c>
      <c r="AS31" s="47" t="s">
        <v>980</v>
      </c>
      <c r="AT31" s="47" t="s">
        <v>980</v>
      </c>
      <c r="AU31" s="47" t="s">
        <v>980</v>
      </c>
      <c r="AV31" s="47" t="s">
        <v>980</v>
      </c>
      <c r="AW31" s="47" t="s">
        <v>981</v>
      </c>
      <c r="AX31" s="47"/>
      <c r="AY31" s="47"/>
      <c r="AZ31" s="47"/>
      <c r="BA31" s="48">
        <v>5</v>
      </c>
      <c r="BB31" s="48">
        <v>2</v>
      </c>
      <c r="BC31" s="48">
        <v>4</v>
      </c>
      <c r="BD31" s="48">
        <v>3</v>
      </c>
      <c r="BE31" s="49">
        <f t="shared" si="6"/>
        <v>14</v>
      </c>
      <c r="BF31" s="50"/>
      <c r="BG31" s="7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</row>
    <row r="32" spans="1:92" ht="31.5">
      <c r="A32" s="33"/>
      <c r="B32" s="34" t="s">
        <v>1208</v>
      </c>
      <c r="C32" s="314" t="s">
        <v>1209</v>
      </c>
      <c r="D32" s="327" t="s">
        <v>1210</v>
      </c>
      <c r="E32" s="54" t="s">
        <v>1211</v>
      </c>
      <c r="F32" s="35" t="s">
        <v>1020</v>
      </c>
      <c r="G32" s="55" t="s">
        <v>1212</v>
      </c>
      <c r="H32" s="54" t="s">
        <v>1213</v>
      </c>
      <c r="I32" s="35" t="s">
        <v>975</v>
      </c>
      <c r="J32" s="54" t="s">
        <v>1214</v>
      </c>
      <c r="K32" s="54" t="s">
        <v>1215</v>
      </c>
      <c r="L32" s="56">
        <v>246710</v>
      </c>
      <c r="M32" s="56">
        <v>185033</v>
      </c>
      <c r="N32" s="57">
        <f t="shared" si="4"/>
        <v>246710</v>
      </c>
      <c r="O32" s="56"/>
      <c r="P32" s="56"/>
      <c r="Q32" s="56">
        <v>246710</v>
      </c>
      <c r="R32" s="56"/>
      <c r="S32" s="56"/>
      <c r="T32" s="56"/>
      <c r="U32" s="56">
        <v>0</v>
      </c>
      <c r="V32" s="56"/>
      <c r="W32" s="56"/>
      <c r="X32" s="56"/>
      <c r="Y32" s="56"/>
      <c r="Z32" s="56">
        <v>0</v>
      </c>
      <c r="AA32" s="57">
        <v>246710</v>
      </c>
      <c r="AB32" s="58">
        <v>185033</v>
      </c>
      <c r="AC32" s="58">
        <v>185000</v>
      </c>
      <c r="AD32" s="59">
        <v>0.75</v>
      </c>
      <c r="AE32" s="60">
        <v>185000</v>
      </c>
      <c r="AF32" s="61">
        <f t="shared" si="5"/>
        <v>0.749868266385635</v>
      </c>
      <c r="AG32" s="62" t="s">
        <v>1001</v>
      </c>
      <c r="AH32" s="62" t="s">
        <v>1155</v>
      </c>
      <c r="AI32" s="47"/>
      <c r="AJ32" s="47" t="s">
        <v>980</v>
      </c>
      <c r="AK32" s="47" t="s">
        <v>980</v>
      </c>
      <c r="AL32" s="47" t="s">
        <v>980</v>
      </c>
      <c r="AM32" s="47" t="s">
        <v>980</v>
      </c>
      <c r="AN32" s="47" t="s">
        <v>980</v>
      </c>
      <c r="AO32" s="47" t="s">
        <v>980</v>
      </c>
      <c r="AP32" s="47" t="s">
        <v>980</v>
      </c>
      <c r="AQ32" s="47" t="s">
        <v>980</v>
      </c>
      <c r="AR32" s="47" t="s">
        <v>980</v>
      </c>
      <c r="AS32" s="47" t="s">
        <v>980</v>
      </c>
      <c r="AT32" s="47" t="s">
        <v>980</v>
      </c>
      <c r="AU32" s="47" t="s">
        <v>980</v>
      </c>
      <c r="AV32" s="47" t="s">
        <v>980</v>
      </c>
      <c r="AW32" s="47" t="s">
        <v>981</v>
      </c>
      <c r="AX32" s="47"/>
      <c r="AY32" s="47"/>
      <c r="AZ32" s="47"/>
      <c r="BA32" s="48">
        <v>5</v>
      </c>
      <c r="BB32" s="48">
        <v>2</v>
      </c>
      <c r="BC32" s="48">
        <v>3</v>
      </c>
      <c r="BD32" s="48">
        <v>4</v>
      </c>
      <c r="BE32" s="49">
        <f t="shared" si="6"/>
        <v>14</v>
      </c>
      <c r="BF32" s="50"/>
      <c r="BG32" s="7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</row>
    <row r="33" spans="1:92" ht="47.25">
      <c r="A33" s="33"/>
      <c r="B33" s="34" t="s">
        <v>1216</v>
      </c>
      <c r="C33" s="314" t="s">
        <v>1217</v>
      </c>
      <c r="D33" s="327" t="s">
        <v>1218</v>
      </c>
      <c r="E33" s="54" t="s">
        <v>1219</v>
      </c>
      <c r="F33" s="35" t="s">
        <v>972</v>
      </c>
      <c r="G33" s="54" t="s">
        <v>1220</v>
      </c>
      <c r="H33" s="54" t="s">
        <v>1221</v>
      </c>
      <c r="I33" s="35" t="s">
        <v>975</v>
      </c>
      <c r="J33" s="54" t="s">
        <v>1222</v>
      </c>
      <c r="K33" s="54" t="s">
        <v>1011</v>
      </c>
      <c r="L33" s="56">
        <v>800000</v>
      </c>
      <c r="M33" s="56">
        <v>600000</v>
      </c>
      <c r="N33" s="57">
        <f t="shared" si="4"/>
        <v>800000</v>
      </c>
      <c r="O33" s="56"/>
      <c r="P33" s="56">
        <v>320000</v>
      </c>
      <c r="Q33" s="56">
        <v>480000</v>
      </c>
      <c r="R33" s="56"/>
      <c r="S33" s="56"/>
      <c r="T33" s="56"/>
      <c r="U33" s="56">
        <f>SUM(V33:Z33)</f>
        <v>0</v>
      </c>
      <c r="V33" s="56"/>
      <c r="W33" s="56"/>
      <c r="X33" s="56"/>
      <c r="Y33" s="56"/>
      <c r="Z33" s="56"/>
      <c r="AA33" s="57">
        <v>800000</v>
      </c>
      <c r="AB33" s="58">
        <v>600000</v>
      </c>
      <c r="AC33" s="58">
        <v>600000</v>
      </c>
      <c r="AD33" s="59">
        <v>0.75</v>
      </c>
      <c r="AE33" s="60">
        <v>600000</v>
      </c>
      <c r="AF33" s="61">
        <f t="shared" si="5"/>
        <v>0.75</v>
      </c>
      <c r="AG33" s="62" t="s">
        <v>1001</v>
      </c>
      <c r="AH33" s="62" t="s">
        <v>1145</v>
      </c>
      <c r="AI33" s="47"/>
      <c r="AJ33" s="47" t="s">
        <v>980</v>
      </c>
      <c r="AK33" s="47" t="s">
        <v>980</v>
      </c>
      <c r="AL33" s="47" t="s">
        <v>980</v>
      </c>
      <c r="AM33" s="47" t="s">
        <v>980</v>
      </c>
      <c r="AN33" s="47" t="s">
        <v>980</v>
      </c>
      <c r="AO33" s="47" t="s">
        <v>1013</v>
      </c>
      <c r="AP33" s="47" t="s">
        <v>1013</v>
      </c>
      <c r="AQ33" s="47" t="s">
        <v>1013</v>
      </c>
      <c r="AR33" s="47" t="s">
        <v>980</v>
      </c>
      <c r="AS33" s="47" t="s">
        <v>980</v>
      </c>
      <c r="AT33" s="47" t="s">
        <v>980</v>
      </c>
      <c r="AU33" s="47" t="s">
        <v>980</v>
      </c>
      <c r="AV33" s="47" t="s">
        <v>980</v>
      </c>
      <c r="AW33" s="47" t="s">
        <v>981</v>
      </c>
      <c r="AX33" s="47"/>
      <c r="AY33" s="47"/>
      <c r="AZ33" s="47"/>
      <c r="BA33" s="48">
        <v>5</v>
      </c>
      <c r="BB33" s="48">
        <v>2</v>
      </c>
      <c r="BC33" s="48">
        <v>4</v>
      </c>
      <c r="BD33" s="48">
        <v>3</v>
      </c>
      <c r="BE33" s="49">
        <f t="shared" si="6"/>
        <v>14</v>
      </c>
      <c r="BF33" s="50"/>
      <c r="BG33" s="7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</row>
    <row r="34" spans="1:92" ht="47.25">
      <c r="A34" s="33"/>
      <c r="B34" s="34" t="s">
        <v>1223</v>
      </c>
      <c r="C34" s="314" t="s">
        <v>1224</v>
      </c>
      <c r="D34" s="327" t="s">
        <v>1225</v>
      </c>
      <c r="E34" s="54" t="s">
        <v>1226</v>
      </c>
      <c r="F34" s="35" t="s">
        <v>1041</v>
      </c>
      <c r="G34" s="54" t="s">
        <v>1227</v>
      </c>
      <c r="H34" s="54" t="s">
        <v>1228</v>
      </c>
      <c r="I34" s="35" t="s">
        <v>975</v>
      </c>
      <c r="J34" s="54" t="s">
        <v>1229</v>
      </c>
      <c r="K34" s="54" t="s">
        <v>1230</v>
      </c>
      <c r="L34" s="56">
        <v>1307574</v>
      </c>
      <c r="M34" s="56">
        <v>950000</v>
      </c>
      <c r="N34" s="57">
        <f t="shared" si="4"/>
        <v>1307574</v>
      </c>
      <c r="O34" s="56"/>
      <c r="P34" s="56">
        <v>1307574</v>
      </c>
      <c r="Q34" s="56"/>
      <c r="R34" s="56"/>
      <c r="S34" s="56"/>
      <c r="T34" s="56"/>
      <c r="U34" s="56">
        <f>SUM(V34:Z34)</f>
        <v>353777</v>
      </c>
      <c r="V34" s="56">
        <v>353777</v>
      </c>
      <c r="W34" s="56"/>
      <c r="X34" s="56"/>
      <c r="Y34" s="56"/>
      <c r="Z34" s="56"/>
      <c r="AA34" s="56">
        <v>1307574</v>
      </c>
      <c r="AB34" s="58">
        <v>950000</v>
      </c>
      <c r="AC34" s="58">
        <v>950000</v>
      </c>
      <c r="AD34" s="59">
        <v>0.7265</v>
      </c>
      <c r="AE34" s="60">
        <v>950000</v>
      </c>
      <c r="AF34" s="61">
        <f t="shared" si="5"/>
        <v>0.7265363184033944</v>
      </c>
      <c r="AG34" s="62" t="s">
        <v>1001</v>
      </c>
      <c r="AH34" s="62" t="s">
        <v>1145</v>
      </c>
      <c r="AI34" s="47"/>
      <c r="AJ34" s="47" t="s">
        <v>980</v>
      </c>
      <c r="AK34" s="47" t="s">
        <v>980</v>
      </c>
      <c r="AL34" s="47" t="s">
        <v>980</v>
      </c>
      <c r="AM34" s="47" t="s">
        <v>980</v>
      </c>
      <c r="AN34" s="47" t="s">
        <v>980</v>
      </c>
      <c r="AO34" s="47" t="s">
        <v>1013</v>
      </c>
      <c r="AP34" s="47" t="s">
        <v>1013</v>
      </c>
      <c r="AQ34" s="47" t="s">
        <v>1013</v>
      </c>
      <c r="AR34" s="47" t="s">
        <v>980</v>
      </c>
      <c r="AS34" s="47" t="s">
        <v>980</v>
      </c>
      <c r="AT34" s="47" t="s">
        <v>980</v>
      </c>
      <c r="AU34" s="47" t="s">
        <v>980</v>
      </c>
      <c r="AV34" s="47" t="s">
        <v>980</v>
      </c>
      <c r="AW34" s="47" t="s">
        <v>981</v>
      </c>
      <c r="AX34" s="47"/>
      <c r="AY34" s="47"/>
      <c r="AZ34" s="47"/>
      <c r="BA34" s="48">
        <v>5</v>
      </c>
      <c r="BB34" s="48">
        <v>2</v>
      </c>
      <c r="BC34" s="48">
        <v>2</v>
      </c>
      <c r="BD34" s="48">
        <v>5</v>
      </c>
      <c r="BE34" s="49">
        <f t="shared" si="6"/>
        <v>14</v>
      </c>
      <c r="BF34" s="50"/>
      <c r="BG34" s="7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</row>
    <row r="35" spans="1:92" ht="47.25">
      <c r="A35" s="33"/>
      <c r="B35" s="34" t="s">
        <v>1231</v>
      </c>
      <c r="C35" s="314" t="s">
        <v>1232</v>
      </c>
      <c r="D35" s="327" t="s">
        <v>1233</v>
      </c>
      <c r="E35" s="54" t="s">
        <v>1234</v>
      </c>
      <c r="F35" s="35" t="s">
        <v>1041</v>
      </c>
      <c r="G35" s="54" t="s">
        <v>1235</v>
      </c>
      <c r="H35" s="54" t="s">
        <v>1236</v>
      </c>
      <c r="I35" s="35" t="s">
        <v>975</v>
      </c>
      <c r="J35" s="54" t="s">
        <v>1237</v>
      </c>
      <c r="K35" s="54" t="s">
        <v>1011</v>
      </c>
      <c r="L35" s="56">
        <v>1330000</v>
      </c>
      <c r="M35" s="56">
        <v>990000</v>
      </c>
      <c r="N35" s="57">
        <f t="shared" si="4"/>
        <v>1330000</v>
      </c>
      <c r="O35" s="56">
        <v>50000</v>
      </c>
      <c r="P35" s="56">
        <v>500000</v>
      </c>
      <c r="Q35" s="56">
        <v>780000</v>
      </c>
      <c r="R35" s="56"/>
      <c r="S35" s="56"/>
      <c r="T35" s="56"/>
      <c r="U35" s="56">
        <f>SUM(V35:Z35)</f>
        <v>650000</v>
      </c>
      <c r="V35" s="56"/>
      <c r="W35" s="56">
        <v>650000</v>
      </c>
      <c r="X35" s="56"/>
      <c r="Y35" s="56"/>
      <c r="Z35" s="56"/>
      <c r="AA35" s="57">
        <v>1330000</v>
      </c>
      <c r="AB35" s="58">
        <v>990000</v>
      </c>
      <c r="AC35" s="58">
        <v>990000</v>
      </c>
      <c r="AD35" s="59">
        <v>0.74</v>
      </c>
      <c r="AE35" s="60">
        <v>990000</v>
      </c>
      <c r="AF35" s="61">
        <f t="shared" si="5"/>
        <v>0.7443609022556391</v>
      </c>
      <c r="AG35" s="62" t="s">
        <v>978</v>
      </c>
      <c r="AH35" s="62" t="s">
        <v>1145</v>
      </c>
      <c r="AI35" s="47"/>
      <c r="AJ35" s="47" t="s">
        <v>980</v>
      </c>
      <c r="AK35" s="47" t="s">
        <v>980</v>
      </c>
      <c r="AL35" s="47" t="s">
        <v>980</v>
      </c>
      <c r="AM35" s="47" t="s">
        <v>980</v>
      </c>
      <c r="AN35" s="47" t="s">
        <v>980</v>
      </c>
      <c r="AO35" s="47" t="s">
        <v>980</v>
      </c>
      <c r="AP35" s="47" t="s">
        <v>980</v>
      </c>
      <c r="AQ35" s="47" t="s">
        <v>1013</v>
      </c>
      <c r="AR35" s="47" t="s">
        <v>980</v>
      </c>
      <c r="AS35" s="47" t="s">
        <v>980</v>
      </c>
      <c r="AT35" s="47" t="s">
        <v>980</v>
      </c>
      <c r="AU35" s="47" t="s">
        <v>980</v>
      </c>
      <c r="AV35" s="47" t="s">
        <v>980</v>
      </c>
      <c r="AW35" s="47" t="s">
        <v>981</v>
      </c>
      <c r="AX35" s="47"/>
      <c r="AY35" s="47"/>
      <c r="AZ35" s="47"/>
      <c r="BA35" s="48">
        <v>6</v>
      </c>
      <c r="BB35" s="48">
        <v>2</v>
      </c>
      <c r="BC35" s="48">
        <v>4</v>
      </c>
      <c r="BD35" s="48">
        <v>2</v>
      </c>
      <c r="BE35" s="49">
        <f t="shared" si="6"/>
        <v>14</v>
      </c>
      <c r="BF35" s="50"/>
      <c r="BG35" s="7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</row>
    <row r="36" spans="1:92" ht="47.25">
      <c r="A36" s="33"/>
      <c r="B36" s="34" t="s">
        <v>1238</v>
      </c>
      <c r="C36" s="314" t="s">
        <v>1239</v>
      </c>
      <c r="D36" s="327" t="s">
        <v>1240</v>
      </c>
      <c r="E36" s="54" t="s">
        <v>1241</v>
      </c>
      <c r="F36" s="35" t="s">
        <v>972</v>
      </c>
      <c r="G36" s="54" t="s">
        <v>1242</v>
      </c>
      <c r="H36" s="54" t="s">
        <v>1243</v>
      </c>
      <c r="I36" s="35" t="s">
        <v>975</v>
      </c>
      <c r="J36" s="54" t="s">
        <v>1244</v>
      </c>
      <c r="K36" s="54" t="s">
        <v>1011</v>
      </c>
      <c r="L36" s="56">
        <v>1828435</v>
      </c>
      <c r="M36" s="56">
        <v>1371300</v>
      </c>
      <c r="N36" s="57">
        <f t="shared" si="4"/>
        <v>1828435</v>
      </c>
      <c r="O36" s="56"/>
      <c r="P36" s="56">
        <v>1828435</v>
      </c>
      <c r="Q36" s="56"/>
      <c r="R36" s="56"/>
      <c r="S36" s="56"/>
      <c r="T36" s="56"/>
      <c r="U36" s="56">
        <f>SUM(V36:Z36)</f>
        <v>813615</v>
      </c>
      <c r="V36" s="56">
        <v>783615</v>
      </c>
      <c r="W36" s="56"/>
      <c r="X36" s="56"/>
      <c r="Y36" s="56"/>
      <c r="Z36" s="56">
        <v>30000</v>
      </c>
      <c r="AA36" s="57">
        <v>1828435</v>
      </c>
      <c r="AB36" s="58">
        <v>1371300</v>
      </c>
      <c r="AC36" s="58">
        <v>1371300</v>
      </c>
      <c r="AD36" s="59">
        <v>0.75</v>
      </c>
      <c r="AE36" s="60">
        <v>1371300</v>
      </c>
      <c r="AF36" s="61">
        <f t="shared" si="5"/>
        <v>0.7499856434601175</v>
      </c>
      <c r="AG36" s="62" t="s">
        <v>1245</v>
      </c>
      <c r="AH36" s="62" t="s">
        <v>991</v>
      </c>
      <c r="AI36" s="47"/>
      <c r="AJ36" s="47" t="s">
        <v>980</v>
      </c>
      <c r="AK36" s="47" t="s">
        <v>980</v>
      </c>
      <c r="AL36" s="47" t="s">
        <v>980</v>
      </c>
      <c r="AM36" s="47" t="s">
        <v>980</v>
      </c>
      <c r="AN36" s="47" t="s">
        <v>980</v>
      </c>
      <c r="AO36" s="47" t="s">
        <v>1013</v>
      </c>
      <c r="AP36" s="47" t="s">
        <v>1013</v>
      </c>
      <c r="AQ36" s="47" t="s">
        <v>1013</v>
      </c>
      <c r="AR36" s="47" t="s">
        <v>980</v>
      </c>
      <c r="AS36" s="47" t="s">
        <v>980</v>
      </c>
      <c r="AT36" s="47" t="s">
        <v>980</v>
      </c>
      <c r="AU36" s="47" t="s">
        <v>980</v>
      </c>
      <c r="AV36" s="47" t="s">
        <v>980</v>
      </c>
      <c r="AW36" s="47" t="s">
        <v>981</v>
      </c>
      <c r="AX36" s="47"/>
      <c r="AY36" s="47"/>
      <c r="AZ36" s="47"/>
      <c r="BA36" s="48">
        <v>5</v>
      </c>
      <c r="BB36" s="48">
        <v>2</v>
      </c>
      <c r="BC36" s="48">
        <v>4</v>
      </c>
      <c r="BD36" s="48">
        <v>3</v>
      </c>
      <c r="BE36" s="49">
        <f t="shared" si="6"/>
        <v>14</v>
      </c>
      <c r="BF36" s="50"/>
      <c r="BG36" s="7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</row>
    <row r="37" spans="1:92" ht="31.5">
      <c r="A37" s="33"/>
      <c r="B37" s="34" t="s">
        <v>1246</v>
      </c>
      <c r="C37" s="314" t="s">
        <v>1247</v>
      </c>
      <c r="D37" s="327" t="s">
        <v>1248</v>
      </c>
      <c r="E37" s="54" t="s">
        <v>1249</v>
      </c>
      <c r="F37" s="35" t="s">
        <v>1041</v>
      </c>
      <c r="G37" s="55" t="s">
        <v>1250</v>
      </c>
      <c r="H37" s="54" t="s">
        <v>1251</v>
      </c>
      <c r="I37" s="35" t="s">
        <v>975</v>
      </c>
      <c r="J37" s="54" t="s">
        <v>1252</v>
      </c>
      <c r="K37" s="54" t="s">
        <v>1000</v>
      </c>
      <c r="L37" s="56">
        <v>1222000</v>
      </c>
      <c r="M37" s="56">
        <v>916500</v>
      </c>
      <c r="N37" s="57">
        <f aca="true" t="shared" si="7" ref="N37:N57">SUM(O37:T37)</f>
        <v>1222000</v>
      </c>
      <c r="O37" s="56"/>
      <c r="P37" s="56"/>
      <c r="Q37" s="56">
        <v>1222000</v>
      </c>
      <c r="R37" s="56"/>
      <c r="S37" s="56"/>
      <c r="T37" s="56"/>
      <c r="U37" s="56">
        <f aca="true" t="shared" si="8" ref="U37:U61">SUM(V37:Z37)</f>
        <v>0</v>
      </c>
      <c r="V37" s="56"/>
      <c r="W37" s="56"/>
      <c r="X37" s="56"/>
      <c r="Y37" s="56"/>
      <c r="Z37" s="56"/>
      <c r="AA37" s="57">
        <v>1222000</v>
      </c>
      <c r="AB37" s="58">
        <v>916500</v>
      </c>
      <c r="AC37" s="58">
        <v>916500</v>
      </c>
      <c r="AD37" s="59">
        <v>0.75</v>
      </c>
      <c r="AE37" s="60">
        <v>916500</v>
      </c>
      <c r="AF37" s="61">
        <f aca="true" t="shared" si="9" ref="AF37:AF58">(AE37/L37)</f>
        <v>0.75</v>
      </c>
      <c r="AG37" s="62" t="s">
        <v>978</v>
      </c>
      <c r="AH37" s="62" t="s">
        <v>1155</v>
      </c>
      <c r="AI37" s="47"/>
      <c r="AJ37" s="47" t="s">
        <v>980</v>
      </c>
      <c r="AK37" s="47" t="s">
        <v>980</v>
      </c>
      <c r="AL37" s="47" t="s">
        <v>980</v>
      </c>
      <c r="AM37" s="47" t="s">
        <v>980</v>
      </c>
      <c r="AN37" s="47" t="s">
        <v>981</v>
      </c>
      <c r="AO37" s="47"/>
      <c r="AP37" s="47"/>
      <c r="AQ37" s="47"/>
      <c r="AR37" s="47" t="s">
        <v>980</v>
      </c>
      <c r="AS37" s="47" t="s">
        <v>980</v>
      </c>
      <c r="AT37" s="47" t="s">
        <v>980</v>
      </c>
      <c r="AU37" s="47" t="s">
        <v>981</v>
      </c>
      <c r="AV37" s="47" t="s">
        <v>980</v>
      </c>
      <c r="AW37" s="47" t="s">
        <v>980</v>
      </c>
      <c r="AX37" s="47">
        <v>39147</v>
      </c>
      <c r="AY37" s="47">
        <v>39149</v>
      </c>
      <c r="AZ37" s="47" t="s">
        <v>980</v>
      </c>
      <c r="BA37" s="48">
        <v>5</v>
      </c>
      <c r="BB37" s="48">
        <v>2</v>
      </c>
      <c r="BC37" s="48">
        <v>2</v>
      </c>
      <c r="BD37" s="48">
        <v>4</v>
      </c>
      <c r="BE37" s="49">
        <f aca="true" t="shared" si="10" ref="BE37:BE58">SUM(BA37:BD37)</f>
        <v>13</v>
      </c>
      <c r="BF37" s="50"/>
      <c r="BG37" s="7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</row>
    <row r="38" spans="1:92" ht="47.25">
      <c r="A38" s="33"/>
      <c r="B38" s="34" t="s">
        <v>1253</v>
      </c>
      <c r="C38" s="314" t="s">
        <v>1254</v>
      </c>
      <c r="D38" s="327" t="s">
        <v>1255</v>
      </c>
      <c r="E38" s="54" t="s">
        <v>1256</v>
      </c>
      <c r="F38" s="35" t="s">
        <v>1041</v>
      </c>
      <c r="G38" s="54" t="s">
        <v>1257</v>
      </c>
      <c r="H38" s="54" t="s">
        <v>1258</v>
      </c>
      <c r="I38" s="35" t="s">
        <v>975</v>
      </c>
      <c r="J38" s="54" t="s">
        <v>1259</v>
      </c>
      <c r="K38" s="54" t="s">
        <v>1011</v>
      </c>
      <c r="L38" s="56">
        <v>1215000</v>
      </c>
      <c r="M38" s="56">
        <v>911250</v>
      </c>
      <c r="N38" s="57">
        <f t="shared" si="7"/>
        <v>1215000</v>
      </c>
      <c r="O38" s="56">
        <v>400000</v>
      </c>
      <c r="P38" s="56">
        <v>155000</v>
      </c>
      <c r="Q38" s="56">
        <v>660000</v>
      </c>
      <c r="R38" s="56"/>
      <c r="S38" s="56"/>
      <c r="T38" s="56"/>
      <c r="U38" s="56">
        <f t="shared" si="8"/>
        <v>100000</v>
      </c>
      <c r="V38" s="56"/>
      <c r="W38" s="56"/>
      <c r="X38" s="56">
        <v>50000</v>
      </c>
      <c r="Y38" s="56">
        <v>50000</v>
      </c>
      <c r="Z38" s="56"/>
      <c r="AA38" s="57">
        <v>1215000</v>
      </c>
      <c r="AB38" s="58">
        <v>911250</v>
      </c>
      <c r="AC38" s="58">
        <v>911200</v>
      </c>
      <c r="AD38" s="59">
        <v>0.75</v>
      </c>
      <c r="AE38" s="60">
        <v>911200</v>
      </c>
      <c r="AF38" s="61">
        <f t="shared" si="9"/>
        <v>0.7499588477366255</v>
      </c>
      <c r="AG38" s="62" t="s">
        <v>1012</v>
      </c>
      <c r="AH38" s="62" t="s">
        <v>1155</v>
      </c>
      <c r="AI38" s="47"/>
      <c r="AJ38" s="47" t="s">
        <v>980</v>
      </c>
      <c r="AK38" s="47" t="s">
        <v>980</v>
      </c>
      <c r="AL38" s="47" t="s">
        <v>980</v>
      </c>
      <c r="AM38" s="47" t="s">
        <v>980</v>
      </c>
      <c r="AN38" s="47" t="s">
        <v>981</v>
      </c>
      <c r="AO38" s="47" t="s">
        <v>1013</v>
      </c>
      <c r="AP38" s="47" t="s">
        <v>1013</v>
      </c>
      <c r="AQ38" s="47" t="s">
        <v>1013</v>
      </c>
      <c r="AR38" s="47" t="s">
        <v>980</v>
      </c>
      <c r="AS38" s="47" t="s">
        <v>980</v>
      </c>
      <c r="AT38" s="47" t="s">
        <v>980</v>
      </c>
      <c r="AU38" s="47" t="s">
        <v>980</v>
      </c>
      <c r="AV38" s="47" t="s">
        <v>980</v>
      </c>
      <c r="AW38" s="47" t="s">
        <v>1014</v>
      </c>
      <c r="AX38" s="47">
        <v>39147</v>
      </c>
      <c r="AY38" s="47"/>
      <c r="AZ38" s="47" t="s">
        <v>980</v>
      </c>
      <c r="BA38" s="48">
        <v>6</v>
      </c>
      <c r="BB38" s="48">
        <v>3</v>
      </c>
      <c r="BC38" s="48">
        <v>1</v>
      </c>
      <c r="BD38" s="48">
        <v>3</v>
      </c>
      <c r="BE38" s="49">
        <f t="shared" si="10"/>
        <v>13</v>
      </c>
      <c r="BF38" s="50"/>
      <c r="BG38" s="7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39" spans="1:92" ht="47.25">
      <c r="A39" s="33"/>
      <c r="B39" s="34" t="s">
        <v>1260</v>
      </c>
      <c r="C39" s="314" t="s">
        <v>1261</v>
      </c>
      <c r="D39" s="327" t="s">
        <v>985</v>
      </c>
      <c r="E39" s="54" t="s">
        <v>986</v>
      </c>
      <c r="F39" s="35" t="s">
        <v>972</v>
      </c>
      <c r="G39" s="54" t="s">
        <v>1262</v>
      </c>
      <c r="H39" s="54" t="s">
        <v>1263</v>
      </c>
      <c r="I39" s="35" t="s">
        <v>975</v>
      </c>
      <c r="J39" s="54" t="s">
        <v>1264</v>
      </c>
      <c r="K39" s="54" t="s">
        <v>1011</v>
      </c>
      <c r="L39" s="56">
        <v>1250000</v>
      </c>
      <c r="M39" s="56">
        <v>937500</v>
      </c>
      <c r="N39" s="57">
        <f t="shared" si="7"/>
        <v>1250000</v>
      </c>
      <c r="O39" s="56"/>
      <c r="P39" s="56">
        <v>600000</v>
      </c>
      <c r="Q39" s="56">
        <v>650000</v>
      </c>
      <c r="R39" s="56"/>
      <c r="S39" s="56"/>
      <c r="T39" s="56"/>
      <c r="U39" s="56">
        <f t="shared" si="8"/>
        <v>650000</v>
      </c>
      <c r="V39" s="56">
        <v>100000</v>
      </c>
      <c r="W39" s="56">
        <v>550000</v>
      </c>
      <c r="X39" s="56"/>
      <c r="Y39" s="56"/>
      <c r="Z39" s="56"/>
      <c r="AA39" s="57">
        <v>1250000</v>
      </c>
      <c r="AB39" s="58">
        <v>937500</v>
      </c>
      <c r="AC39" s="58">
        <v>937500</v>
      </c>
      <c r="AD39" s="59">
        <v>0.75</v>
      </c>
      <c r="AE39" s="60">
        <v>937500</v>
      </c>
      <c r="AF39" s="61">
        <f t="shared" si="9"/>
        <v>0.75</v>
      </c>
      <c r="AG39" s="62" t="s">
        <v>978</v>
      </c>
      <c r="AH39" s="62" t="s">
        <v>991</v>
      </c>
      <c r="AI39" s="47"/>
      <c r="AJ39" s="47" t="s">
        <v>980</v>
      </c>
      <c r="AK39" s="47" t="s">
        <v>980</v>
      </c>
      <c r="AL39" s="47" t="s">
        <v>980</v>
      </c>
      <c r="AM39" s="47" t="s">
        <v>980</v>
      </c>
      <c r="AN39" s="47" t="s">
        <v>980</v>
      </c>
      <c r="AO39" s="47" t="s">
        <v>1013</v>
      </c>
      <c r="AP39" s="47" t="s">
        <v>1013</v>
      </c>
      <c r="AQ39" s="47" t="s">
        <v>1013</v>
      </c>
      <c r="AR39" s="47" t="s">
        <v>980</v>
      </c>
      <c r="AS39" s="47" t="s">
        <v>1265</v>
      </c>
      <c r="AT39" s="47" t="s">
        <v>980</v>
      </c>
      <c r="AU39" s="47" t="s">
        <v>980</v>
      </c>
      <c r="AV39" s="47" t="s">
        <v>980</v>
      </c>
      <c r="AW39" s="47" t="s">
        <v>1266</v>
      </c>
      <c r="AX39" s="47"/>
      <c r="AY39" s="47"/>
      <c r="AZ39" s="47"/>
      <c r="BA39" s="48">
        <v>4</v>
      </c>
      <c r="BB39" s="48">
        <v>2</v>
      </c>
      <c r="BC39" s="48">
        <v>4</v>
      </c>
      <c r="BD39" s="48">
        <v>3</v>
      </c>
      <c r="BE39" s="49">
        <f t="shared" si="10"/>
        <v>13</v>
      </c>
      <c r="BF39" s="50"/>
      <c r="BG39" s="7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1:92" ht="31.5">
      <c r="A40" s="33"/>
      <c r="B40" s="34" t="s">
        <v>1267</v>
      </c>
      <c r="C40" s="314" t="s">
        <v>1268</v>
      </c>
      <c r="D40" s="327" t="s">
        <v>1269</v>
      </c>
      <c r="E40" s="54" t="s">
        <v>1270</v>
      </c>
      <c r="F40" s="35" t="s">
        <v>1041</v>
      </c>
      <c r="G40" s="55" t="s">
        <v>1271</v>
      </c>
      <c r="H40" s="54" t="s">
        <v>1272</v>
      </c>
      <c r="I40" s="35" t="s">
        <v>975</v>
      </c>
      <c r="J40" s="54" t="s">
        <v>1273</v>
      </c>
      <c r="K40" s="54" t="s">
        <v>1033</v>
      </c>
      <c r="L40" s="56">
        <v>542000</v>
      </c>
      <c r="M40" s="56">
        <v>406500</v>
      </c>
      <c r="N40" s="57">
        <f t="shared" si="7"/>
        <v>542000</v>
      </c>
      <c r="O40" s="56">
        <v>40000</v>
      </c>
      <c r="P40" s="56">
        <v>212000</v>
      </c>
      <c r="Q40" s="56">
        <v>290000</v>
      </c>
      <c r="R40" s="56"/>
      <c r="S40" s="56"/>
      <c r="T40" s="56"/>
      <c r="U40" s="56">
        <f t="shared" si="8"/>
        <v>115000</v>
      </c>
      <c r="V40" s="56">
        <v>30000</v>
      </c>
      <c r="W40" s="56"/>
      <c r="X40" s="56">
        <v>35000</v>
      </c>
      <c r="Y40" s="56">
        <v>50000</v>
      </c>
      <c r="Z40" s="56"/>
      <c r="AA40" s="57">
        <v>542000</v>
      </c>
      <c r="AB40" s="58">
        <v>406500</v>
      </c>
      <c r="AC40" s="58">
        <v>406500</v>
      </c>
      <c r="AD40" s="59">
        <v>0.75</v>
      </c>
      <c r="AE40" s="60">
        <v>406500</v>
      </c>
      <c r="AF40" s="61">
        <f t="shared" si="9"/>
        <v>0.75</v>
      </c>
      <c r="AG40" s="62" t="s">
        <v>1274</v>
      </c>
      <c r="AH40" s="62" t="s">
        <v>1024</v>
      </c>
      <c r="AI40" s="47"/>
      <c r="AJ40" s="47" t="s">
        <v>980</v>
      </c>
      <c r="AK40" s="47" t="s">
        <v>980</v>
      </c>
      <c r="AL40" s="47" t="s">
        <v>980</v>
      </c>
      <c r="AM40" s="47" t="s">
        <v>980</v>
      </c>
      <c r="AN40" s="47" t="s">
        <v>980</v>
      </c>
      <c r="AO40" s="47"/>
      <c r="AP40" s="47"/>
      <c r="AQ40" s="47"/>
      <c r="AR40" s="47" t="s">
        <v>980</v>
      </c>
      <c r="AS40" s="47" t="s">
        <v>980</v>
      </c>
      <c r="AT40" s="47" t="s">
        <v>980</v>
      </c>
      <c r="AU40" s="47" t="s">
        <v>980</v>
      </c>
      <c r="AV40" s="47" t="s">
        <v>980</v>
      </c>
      <c r="AW40" s="47" t="s">
        <v>981</v>
      </c>
      <c r="AX40" s="47"/>
      <c r="AY40" s="47"/>
      <c r="AZ40" s="47"/>
      <c r="BA40" s="48">
        <v>4</v>
      </c>
      <c r="BB40" s="48">
        <v>3</v>
      </c>
      <c r="BC40" s="48">
        <v>1</v>
      </c>
      <c r="BD40" s="48">
        <v>5</v>
      </c>
      <c r="BE40" s="49">
        <f t="shared" si="10"/>
        <v>13</v>
      </c>
      <c r="BF40" s="50"/>
      <c r="BG40" s="7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</row>
    <row r="41" spans="1:92" ht="31.5">
      <c r="A41" s="33"/>
      <c r="B41" s="34" t="s">
        <v>1275</v>
      </c>
      <c r="C41" s="314" t="s">
        <v>1276</v>
      </c>
      <c r="D41" s="327" t="s">
        <v>1277</v>
      </c>
      <c r="E41" s="54" t="s">
        <v>1278</v>
      </c>
      <c r="F41" s="35" t="s">
        <v>1041</v>
      </c>
      <c r="G41" s="55" t="s">
        <v>1279</v>
      </c>
      <c r="H41" s="54" t="s">
        <v>1280</v>
      </c>
      <c r="I41" s="35" t="s">
        <v>975</v>
      </c>
      <c r="J41" s="54" t="s">
        <v>1281</v>
      </c>
      <c r="K41" s="54" t="s">
        <v>1061</v>
      </c>
      <c r="L41" s="56">
        <v>1030000</v>
      </c>
      <c r="M41" s="56">
        <v>772500</v>
      </c>
      <c r="N41" s="57">
        <f t="shared" si="7"/>
        <v>1030000</v>
      </c>
      <c r="O41" s="56">
        <v>40000</v>
      </c>
      <c r="P41" s="56"/>
      <c r="Q41" s="56">
        <v>990000</v>
      </c>
      <c r="R41" s="56"/>
      <c r="S41" s="56"/>
      <c r="T41" s="56"/>
      <c r="U41" s="56">
        <f t="shared" si="8"/>
        <v>130000</v>
      </c>
      <c r="V41" s="56">
        <v>25000</v>
      </c>
      <c r="W41" s="56"/>
      <c r="X41" s="56">
        <v>45000</v>
      </c>
      <c r="Y41" s="56">
        <v>60000</v>
      </c>
      <c r="Z41" s="56"/>
      <c r="AA41" s="57">
        <v>1030000</v>
      </c>
      <c r="AB41" s="58">
        <v>772500</v>
      </c>
      <c r="AC41" s="58">
        <v>772500</v>
      </c>
      <c r="AD41" s="59">
        <v>0.75</v>
      </c>
      <c r="AE41" s="60">
        <v>772500</v>
      </c>
      <c r="AF41" s="61">
        <f t="shared" si="9"/>
        <v>0.75</v>
      </c>
      <c r="AG41" s="62" t="s">
        <v>1282</v>
      </c>
      <c r="AH41" s="62" t="s">
        <v>1024</v>
      </c>
      <c r="AI41" s="47"/>
      <c r="AJ41" s="47" t="s">
        <v>980</v>
      </c>
      <c r="AK41" s="47" t="s">
        <v>980</v>
      </c>
      <c r="AL41" s="47" t="s">
        <v>980</v>
      </c>
      <c r="AM41" s="47" t="s">
        <v>980</v>
      </c>
      <c r="AN41" s="47" t="s">
        <v>980</v>
      </c>
      <c r="AO41" s="47"/>
      <c r="AP41" s="47"/>
      <c r="AQ41" s="47"/>
      <c r="AR41" s="47" t="s">
        <v>980</v>
      </c>
      <c r="AS41" s="47" t="s">
        <v>980</v>
      </c>
      <c r="AT41" s="47" t="s">
        <v>980</v>
      </c>
      <c r="AU41" s="47" t="s">
        <v>980</v>
      </c>
      <c r="AV41" s="47" t="s">
        <v>980</v>
      </c>
      <c r="AW41" s="47" t="s">
        <v>981</v>
      </c>
      <c r="AX41" s="47"/>
      <c r="AY41" s="47"/>
      <c r="AZ41" s="47"/>
      <c r="BA41" s="48">
        <v>4</v>
      </c>
      <c r="BB41" s="48">
        <v>3</v>
      </c>
      <c r="BC41" s="48">
        <v>1</v>
      </c>
      <c r="BD41" s="48">
        <v>5</v>
      </c>
      <c r="BE41" s="49">
        <f t="shared" si="10"/>
        <v>13</v>
      </c>
      <c r="BF41" s="50"/>
      <c r="BG41" s="7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</row>
    <row r="42" spans="1:92" ht="31.5">
      <c r="A42" s="33"/>
      <c r="B42" s="34" t="s">
        <v>1283</v>
      </c>
      <c r="C42" s="314" t="s">
        <v>1284</v>
      </c>
      <c r="D42" s="327" t="s">
        <v>1285</v>
      </c>
      <c r="E42" s="54" t="s">
        <v>1286</v>
      </c>
      <c r="F42" s="35" t="s">
        <v>1041</v>
      </c>
      <c r="G42" s="54" t="s">
        <v>1287</v>
      </c>
      <c r="H42" s="54" t="s">
        <v>1288</v>
      </c>
      <c r="I42" s="35" t="s">
        <v>975</v>
      </c>
      <c r="J42" s="54" t="s">
        <v>1289</v>
      </c>
      <c r="K42" s="54" t="s">
        <v>1290</v>
      </c>
      <c r="L42" s="56">
        <v>340000</v>
      </c>
      <c r="M42" s="56">
        <v>255000</v>
      </c>
      <c r="N42" s="57">
        <f t="shared" si="7"/>
        <v>340000</v>
      </c>
      <c r="O42" s="56"/>
      <c r="P42" s="56"/>
      <c r="Q42" s="56">
        <v>340000</v>
      </c>
      <c r="R42" s="56"/>
      <c r="S42" s="56"/>
      <c r="T42" s="56"/>
      <c r="U42" s="56">
        <f t="shared" si="8"/>
        <v>0</v>
      </c>
      <c r="V42" s="56"/>
      <c r="W42" s="56"/>
      <c r="X42" s="56"/>
      <c r="Y42" s="56"/>
      <c r="Z42" s="56"/>
      <c r="AA42" s="57">
        <v>340000</v>
      </c>
      <c r="AB42" s="58">
        <v>255000</v>
      </c>
      <c r="AC42" s="58">
        <v>255000</v>
      </c>
      <c r="AD42" s="59">
        <v>0.75</v>
      </c>
      <c r="AE42" s="60">
        <v>255000</v>
      </c>
      <c r="AF42" s="61">
        <f t="shared" si="9"/>
        <v>0.75</v>
      </c>
      <c r="AG42" s="62" t="s">
        <v>1012</v>
      </c>
      <c r="AH42" s="62" t="s">
        <v>1155</v>
      </c>
      <c r="AI42" s="47"/>
      <c r="AJ42" s="47" t="s">
        <v>980</v>
      </c>
      <c r="AK42" s="47" t="s">
        <v>980</v>
      </c>
      <c r="AL42" s="47" t="s">
        <v>980</v>
      </c>
      <c r="AM42" s="47" t="s">
        <v>980</v>
      </c>
      <c r="AN42" s="47" t="s">
        <v>980</v>
      </c>
      <c r="AO42" s="47" t="s">
        <v>1013</v>
      </c>
      <c r="AP42" s="47" t="s">
        <v>1013</v>
      </c>
      <c r="AQ42" s="47" t="s">
        <v>1013</v>
      </c>
      <c r="AR42" s="47" t="s">
        <v>980</v>
      </c>
      <c r="AS42" s="47" t="s">
        <v>980</v>
      </c>
      <c r="AT42" s="47" t="s">
        <v>980</v>
      </c>
      <c r="AU42" s="47" t="s">
        <v>980</v>
      </c>
      <c r="AV42" s="47" t="s">
        <v>980</v>
      </c>
      <c r="AW42" s="47" t="s">
        <v>1014</v>
      </c>
      <c r="AX42" s="47">
        <v>39147</v>
      </c>
      <c r="AY42" s="47"/>
      <c r="AZ42" s="47" t="s">
        <v>980</v>
      </c>
      <c r="BA42" s="48">
        <v>6</v>
      </c>
      <c r="BB42" s="48">
        <v>2</v>
      </c>
      <c r="BC42" s="48">
        <v>2</v>
      </c>
      <c r="BD42" s="48">
        <v>3</v>
      </c>
      <c r="BE42" s="49">
        <f t="shared" si="10"/>
        <v>13</v>
      </c>
      <c r="BF42" s="50"/>
      <c r="BG42" s="7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</row>
    <row r="43" spans="1:92" ht="47.25">
      <c r="A43" s="33"/>
      <c r="B43" s="34" t="s">
        <v>1291</v>
      </c>
      <c r="C43" s="314" t="s">
        <v>1292</v>
      </c>
      <c r="D43" s="327" t="s">
        <v>1293</v>
      </c>
      <c r="E43" s="54" t="s">
        <v>1294</v>
      </c>
      <c r="F43" s="35" t="s">
        <v>1295</v>
      </c>
      <c r="G43" s="54" t="s">
        <v>1296</v>
      </c>
      <c r="H43" s="54" t="s">
        <v>1297</v>
      </c>
      <c r="I43" s="35" t="s">
        <v>975</v>
      </c>
      <c r="J43" s="54" t="s">
        <v>1298</v>
      </c>
      <c r="K43" s="54" t="s">
        <v>1078</v>
      </c>
      <c r="L43" s="56">
        <v>1523000</v>
      </c>
      <c r="M43" s="56">
        <v>1142000</v>
      </c>
      <c r="N43" s="57">
        <f t="shared" si="7"/>
        <v>1523000</v>
      </c>
      <c r="O43" s="56"/>
      <c r="P43" s="56"/>
      <c r="Q43" s="56">
        <v>1523000</v>
      </c>
      <c r="R43" s="56"/>
      <c r="S43" s="56"/>
      <c r="T43" s="56"/>
      <c r="U43" s="56">
        <f t="shared" si="8"/>
        <v>0</v>
      </c>
      <c r="V43" s="56"/>
      <c r="W43" s="56"/>
      <c r="X43" s="56"/>
      <c r="Y43" s="56"/>
      <c r="Z43" s="56"/>
      <c r="AA43" s="57">
        <v>1523000</v>
      </c>
      <c r="AB43" s="58">
        <v>1142000</v>
      </c>
      <c r="AC43" s="58">
        <v>1142000</v>
      </c>
      <c r="AD43" s="59">
        <v>0.75</v>
      </c>
      <c r="AE43" s="60">
        <v>1142000</v>
      </c>
      <c r="AF43" s="61">
        <f t="shared" si="9"/>
        <v>0.7498358502954695</v>
      </c>
      <c r="AG43" s="62" t="s">
        <v>978</v>
      </c>
      <c r="AH43" s="62" t="s">
        <v>1155</v>
      </c>
      <c r="AI43" s="47"/>
      <c r="AJ43" s="47" t="s">
        <v>980</v>
      </c>
      <c r="AK43" s="47" t="s">
        <v>980</v>
      </c>
      <c r="AL43" s="47" t="s">
        <v>980</v>
      </c>
      <c r="AM43" s="47" t="s">
        <v>980</v>
      </c>
      <c r="AN43" s="47" t="s">
        <v>980</v>
      </c>
      <c r="AO43" s="47"/>
      <c r="AP43" s="47"/>
      <c r="AQ43" s="47"/>
      <c r="AR43" s="47" t="s">
        <v>980</v>
      </c>
      <c r="AS43" s="47" t="s">
        <v>980</v>
      </c>
      <c r="AT43" s="47" t="s">
        <v>980</v>
      </c>
      <c r="AU43" s="47" t="s">
        <v>980</v>
      </c>
      <c r="AV43" s="47" t="s">
        <v>980</v>
      </c>
      <c r="AW43" s="47" t="s">
        <v>1014</v>
      </c>
      <c r="AX43" s="47">
        <v>39147</v>
      </c>
      <c r="AY43" s="47"/>
      <c r="AZ43" s="47" t="s">
        <v>980</v>
      </c>
      <c r="BA43" s="48">
        <v>5</v>
      </c>
      <c r="BB43" s="48">
        <v>2</v>
      </c>
      <c r="BC43" s="48">
        <v>2</v>
      </c>
      <c r="BD43" s="48">
        <v>4</v>
      </c>
      <c r="BE43" s="49">
        <f t="shared" si="10"/>
        <v>13</v>
      </c>
      <c r="BF43" s="50"/>
      <c r="BG43" s="7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</row>
    <row r="44" spans="1:92" ht="47.25">
      <c r="A44" s="33"/>
      <c r="B44" s="34" t="s">
        <v>1299</v>
      </c>
      <c r="C44" s="314" t="s">
        <v>1300</v>
      </c>
      <c r="D44" s="327" t="s">
        <v>1301</v>
      </c>
      <c r="E44" s="54" t="s">
        <v>1302</v>
      </c>
      <c r="F44" s="64" t="s">
        <v>972</v>
      </c>
      <c r="G44" s="55" t="s">
        <v>1303</v>
      </c>
      <c r="H44" s="54" t="s">
        <v>1304</v>
      </c>
      <c r="I44" s="35" t="s">
        <v>975</v>
      </c>
      <c r="J44" s="54" t="s">
        <v>1305</v>
      </c>
      <c r="K44" s="54" t="s">
        <v>990</v>
      </c>
      <c r="L44" s="56">
        <v>320000</v>
      </c>
      <c r="M44" s="56">
        <v>240000</v>
      </c>
      <c r="N44" s="57">
        <f t="shared" si="7"/>
        <v>320000</v>
      </c>
      <c r="O44" s="56"/>
      <c r="P44" s="56">
        <v>128000</v>
      </c>
      <c r="Q44" s="56">
        <v>192000</v>
      </c>
      <c r="R44" s="56"/>
      <c r="S44" s="56"/>
      <c r="T44" s="56"/>
      <c r="U44" s="56">
        <f t="shared" si="8"/>
        <v>287400</v>
      </c>
      <c r="V44" s="56">
        <v>32000</v>
      </c>
      <c r="W44" s="56">
        <v>153600</v>
      </c>
      <c r="X44" s="56">
        <v>76800</v>
      </c>
      <c r="Y44" s="56">
        <v>25000</v>
      </c>
      <c r="Z44" s="56"/>
      <c r="AA44" s="57">
        <v>320000</v>
      </c>
      <c r="AB44" s="58">
        <v>240000</v>
      </c>
      <c r="AC44" s="58">
        <v>240000</v>
      </c>
      <c r="AD44" s="59">
        <v>0.75</v>
      </c>
      <c r="AE44" s="60">
        <v>240000</v>
      </c>
      <c r="AF44" s="61">
        <f t="shared" si="9"/>
        <v>0.75</v>
      </c>
      <c r="AG44" s="62" t="s">
        <v>1012</v>
      </c>
      <c r="AH44" s="62" t="s">
        <v>1145</v>
      </c>
      <c r="AI44" s="47"/>
      <c r="AJ44" s="47" t="s">
        <v>980</v>
      </c>
      <c r="AK44" s="47" t="s">
        <v>980</v>
      </c>
      <c r="AL44" s="47" t="s">
        <v>980</v>
      </c>
      <c r="AM44" s="47" t="s">
        <v>980</v>
      </c>
      <c r="AN44" s="47" t="s">
        <v>980</v>
      </c>
      <c r="AO44" s="47"/>
      <c r="AP44" s="47"/>
      <c r="AQ44" s="47"/>
      <c r="AR44" s="47" t="s">
        <v>980</v>
      </c>
      <c r="AS44" s="47" t="s">
        <v>980</v>
      </c>
      <c r="AT44" s="47" t="s">
        <v>980</v>
      </c>
      <c r="AU44" s="47" t="s">
        <v>981</v>
      </c>
      <c r="AV44" s="47" t="s">
        <v>980</v>
      </c>
      <c r="AW44" s="47" t="s">
        <v>980</v>
      </c>
      <c r="AX44" s="47">
        <v>39147</v>
      </c>
      <c r="AY44" s="47">
        <v>39149</v>
      </c>
      <c r="AZ44" s="47" t="s">
        <v>980</v>
      </c>
      <c r="BA44" s="48">
        <v>5</v>
      </c>
      <c r="BB44" s="48">
        <v>2</v>
      </c>
      <c r="BC44" s="48">
        <v>2</v>
      </c>
      <c r="BD44" s="48">
        <v>4</v>
      </c>
      <c r="BE44" s="49">
        <f t="shared" si="10"/>
        <v>13</v>
      </c>
      <c r="BF44" s="50"/>
      <c r="BG44" s="7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</row>
    <row r="45" spans="1:92" ht="63.75" customHeight="1">
      <c r="A45" s="33"/>
      <c r="B45" s="34" t="s">
        <v>1306</v>
      </c>
      <c r="C45" s="314" t="s">
        <v>1307</v>
      </c>
      <c r="D45" s="327" t="s">
        <v>1301</v>
      </c>
      <c r="E45" s="54" t="s">
        <v>1302</v>
      </c>
      <c r="F45" s="64" t="s">
        <v>972</v>
      </c>
      <c r="G45" s="55" t="s">
        <v>1303</v>
      </c>
      <c r="H45" s="54" t="s">
        <v>1304</v>
      </c>
      <c r="I45" s="64" t="s">
        <v>975</v>
      </c>
      <c r="J45" s="54" t="s">
        <v>1308</v>
      </c>
      <c r="K45" s="54" t="s">
        <v>990</v>
      </c>
      <c r="L45" s="57">
        <v>190000</v>
      </c>
      <c r="M45" s="57">
        <v>142500</v>
      </c>
      <c r="N45" s="57">
        <f t="shared" si="7"/>
        <v>190000</v>
      </c>
      <c r="O45" s="57"/>
      <c r="P45" s="57">
        <v>56000</v>
      </c>
      <c r="Q45" s="57">
        <v>134000</v>
      </c>
      <c r="R45" s="57"/>
      <c r="S45" s="57"/>
      <c r="T45" s="57"/>
      <c r="U45" s="56">
        <f t="shared" si="8"/>
        <v>199200</v>
      </c>
      <c r="V45" s="57">
        <v>13400</v>
      </c>
      <c r="W45" s="57">
        <v>107200</v>
      </c>
      <c r="X45" s="57">
        <v>53600</v>
      </c>
      <c r="Y45" s="57">
        <v>25000</v>
      </c>
      <c r="Z45" s="57"/>
      <c r="AA45" s="57">
        <v>190000</v>
      </c>
      <c r="AB45" s="58">
        <v>142500</v>
      </c>
      <c r="AC45" s="58">
        <v>142500</v>
      </c>
      <c r="AD45" s="59">
        <v>0.75</v>
      </c>
      <c r="AE45" s="60">
        <v>142500</v>
      </c>
      <c r="AF45" s="61">
        <f t="shared" si="9"/>
        <v>0.75</v>
      </c>
      <c r="AG45" s="62" t="s">
        <v>1012</v>
      </c>
      <c r="AH45" s="62" t="s">
        <v>1145</v>
      </c>
      <c r="AI45" s="47"/>
      <c r="AJ45" s="47" t="s">
        <v>980</v>
      </c>
      <c r="AK45" s="47" t="s">
        <v>980</v>
      </c>
      <c r="AL45" s="47" t="s">
        <v>980</v>
      </c>
      <c r="AM45" s="47" t="s">
        <v>980</v>
      </c>
      <c r="AN45" s="47" t="s">
        <v>980</v>
      </c>
      <c r="AO45" s="47"/>
      <c r="AP45" s="47"/>
      <c r="AQ45" s="47"/>
      <c r="AR45" s="47" t="s">
        <v>980</v>
      </c>
      <c r="AS45" s="47" t="s">
        <v>980</v>
      </c>
      <c r="AT45" s="47" t="s">
        <v>980</v>
      </c>
      <c r="AU45" s="47" t="s">
        <v>981</v>
      </c>
      <c r="AV45" s="47" t="s">
        <v>980</v>
      </c>
      <c r="AW45" s="47" t="s">
        <v>980</v>
      </c>
      <c r="AX45" s="47">
        <v>39147</v>
      </c>
      <c r="AY45" s="47">
        <v>39149</v>
      </c>
      <c r="AZ45" s="47" t="s">
        <v>980</v>
      </c>
      <c r="BA45" s="48">
        <v>5</v>
      </c>
      <c r="BB45" s="48">
        <v>2</v>
      </c>
      <c r="BC45" s="48">
        <v>2</v>
      </c>
      <c r="BD45" s="48">
        <v>4</v>
      </c>
      <c r="BE45" s="49">
        <f t="shared" si="10"/>
        <v>13</v>
      </c>
      <c r="BF45" s="50"/>
      <c r="BG45" s="7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</row>
    <row r="46" spans="1:92" ht="47.25">
      <c r="A46" s="33"/>
      <c r="B46" s="34" t="s">
        <v>1309</v>
      </c>
      <c r="C46" s="314" t="s">
        <v>1310</v>
      </c>
      <c r="D46" s="327" t="s">
        <v>1018</v>
      </c>
      <c r="E46" s="54" t="s">
        <v>1019</v>
      </c>
      <c r="F46" s="35" t="s">
        <v>1020</v>
      </c>
      <c r="G46" s="54" t="s">
        <v>1311</v>
      </c>
      <c r="H46" s="54" t="s">
        <v>1022</v>
      </c>
      <c r="I46" s="35" t="s">
        <v>1197</v>
      </c>
      <c r="J46" s="54" t="s">
        <v>1312</v>
      </c>
      <c r="K46" s="54" t="s">
        <v>1011</v>
      </c>
      <c r="L46" s="56">
        <v>389100</v>
      </c>
      <c r="M46" s="56">
        <v>291825</v>
      </c>
      <c r="N46" s="57">
        <f t="shared" si="7"/>
        <v>389100</v>
      </c>
      <c r="O46" s="56">
        <v>35700</v>
      </c>
      <c r="P46" s="56">
        <v>152300</v>
      </c>
      <c r="Q46" s="56">
        <v>201100</v>
      </c>
      <c r="R46" s="56"/>
      <c r="S46" s="56"/>
      <c r="T46" s="56"/>
      <c r="U46" s="56">
        <f t="shared" si="8"/>
        <v>240380</v>
      </c>
      <c r="V46" s="56">
        <v>120190</v>
      </c>
      <c r="W46" s="56">
        <v>120190</v>
      </c>
      <c r="X46" s="56"/>
      <c r="Y46" s="56"/>
      <c r="Z46" s="56"/>
      <c r="AA46" s="57">
        <v>389100</v>
      </c>
      <c r="AB46" s="58">
        <v>291825</v>
      </c>
      <c r="AC46" s="58">
        <v>291800</v>
      </c>
      <c r="AD46" s="59">
        <v>0.75</v>
      </c>
      <c r="AE46" s="60">
        <v>291800</v>
      </c>
      <c r="AF46" s="61">
        <f t="shared" si="9"/>
        <v>0.7499357491647392</v>
      </c>
      <c r="AG46" s="62" t="s">
        <v>978</v>
      </c>
      <c r="AH46" s="62" t="s">
        <v>1313</v>
      </c>
      <c r="AI46" s="47"/>
      <c r="AJ46" s="47" t="s">
        <v>980</v>
      </c>
      <c r="AK46" s="47" t="s">
        <v>980</v>
      </c>
      <c r="AL46" s="47" t="s">
        <v>980</v>
      </c>
      <c r="AM46" s="47" t="s">
        <v>980</v>
      </c>
      <c r="AN46" s="47" t="s">
        <v>980</v>
      </c>
      <c r="AO46" s="47" t="s">
        <v>1013</v>
      </c>
      <c r="AP46" s="47" t="s">
        <v>1013</v>
      </c>
      <c r="AQ46" s="47" t="s">
        <v>1013</v>
      </c>
      <c r="AR46" s="47" t="s">
        <v>980</v>
      </c>
      <c r="AS46" s="47" t="s">
        <v>980</v>
      </c>
      <c r="AT46" s="47" t="s">
        <v>980</v>
      </c>
      <c r="AU46" s="47" t="s">
        <v>980</v>
      </c>
      <c r="AV46" s="47" t="s">
        <v>980</v>
      </c>
      <c r="AW46" s="47" t="s">
        <v>981</v>
      </c>
      <c r="AX46" s="47"/>
      <c r="AY46" s="47"/>
      <c r="AZ46" s="47"/>
      <c r="BA46" s="48">
        <v>5</v>
      </c>
      <c r="BB46" s="48">
        <v>2</v>
      </c>
      <c r="BC46" s="48">
        <v>3</v>
      </c>
      <c r="BD46" s="48">
        <v>3</v>
      </c>
      <c r="BE46" s="49">
        <f t="shared" si="10"/>
        <v>13</v>
      </c>
      <c r="BF46" s="50"/>
      <c r="BG46" s="7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</row>
    <row r="47" spans="1:92" ht="31.5">
      <c r="A47" s="33"/>
      <c r="B47" s="34" t="s">
        <v>1314</v>
      </c>
      <c r="C47" s="314" t="s">
        <v>1315</v>
      </c>
      <c r="D47" s="327" t="s">
        <v>1316</v>
      </c>
      <c r="E47" s="54" t="s">
        <v>1317</v>
      </c>
      <c r="F47" s="35" t="s">
        <v>1041</v>
      </c>
      <c r="G47" s="55" t="s">
        <v>1318</v>
      </c>
      <c r="H47" s="54" t="s">
        <v>1319</v>
      </c>
      <c r="I47" s="35" t="s">
        <v>975</v>
      </c>
      <c r="J47" s="54" t="s">
        <v>1320</v>
      </c>
      <c r="K47" s="54" t="s">
        <v>1321</v>
      </c>
      <c r="L47" s="56">
        <v>645000</v>
      </c>
      <c r="M47" s="56">
        <v>483750</v>
      </c>
      <c r="N47" s="57">
        <f t="shared" si="7"/>
        <v>645000</v>
      </c>
      <c r="O47" s="56"/>
      <c r="P47" s="56">
        <v>270000</v>
      </c>
      <c r="Q47" s="56">
        <v>375000</v>
      </c>
      <c r="R47" s="56"/>
      <c r="S47" s="56"/>
      <c r="T47" s="56"/>
      <c r="U47" s="56">
        <f t="shared" si="8"/>
        <v>0</v>
      </c>
      <c r="V47" s="56"/>
      <c r="W47" s="56"/>
      <c r="X47" s="56"/>
      <c r="Y47" s="56"/>
      <c r="Z47" s="56"/>
      <c r="AA47" s="57">
        <v>645000</v>
      </c>
      <c r="AB47" s="58">
        <v>483750</v>
      </c>
      <c r="AC47" s="58">
        <v>483700</v>
      </c>
      <c r="AD47" s="59">
        <v>0.75</v>
      </c>
      <c r="AE47" s="60">
        <v>483700</v>
      </c>
      <c r="AF47" s="61">
        <f t="shared" si="9"/>
        <v>0.749922480620155</v>
      </c>
      <c r="AG47" s="62" t="s">
        <v>978</v>
      </c>
      <c r="AH47" s="62" t="s">
        <v>1062</v>
      </c>
      <c r="AI47" s="47"/>
      <c r="AJ47" s="47" t="s">
        <v>980</v>
      </c>
      <c r="AK47" s="47" t="s">
        <v>980</v>
      </c>
      <c r="AL47" s="47" t="s">
        <v>980</v>
      </c>
      <c r="AM47" s="47" t="s">
        <v>980</v>
      </c>
      <c r="AN47" s="47" t="s">
        <v>980</v>
      </c>
      <c r="AO47" s="47"/>
      <c r="AP47" s="47"/>
      <c r="AQ47" s="47"/>
      <c r="AR47" s="47" t="s">
        <v>980</v>
      </c>
      <c r="AS47" s="47" t="s">
        <v>980</v>
      </c>
      <c r="AT47" s="47" t="s">
        <v>980</v>
      </c>
      <c r="AU47" s="47" t="s">
        <v>980</v>
      </c>
      <c r="AV47" s="47" t="s">
        <v>980</v>
      </c>
      <c r="AW47" s="47" t="s">
        <v>981</v>
      </c>
      <c r="AX47" s="47"/>
      <c r="AY47" s="47"/>
      <c r="AZ47" s="47"/>
      <c r="BA47" s="48">
        <v>5</v>
      </c>
      <c r="BB47" s="48">
        <v>2</v>
      </c>
      <c r="BC47" s="48">
        <v>2</v>
      </c>
      <c r="BD47" s="48">
        <v>3</v>
      </c>
      <c r="BE47" s="49">
        <f t="shared" si="10"/>
        <v>12</v>
      </c>
      <c r="BF47" s="50"/>
      <c r="BG47" s="73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</row>
    <row r="48" spans="1:92" ht="47.25" customHeight="1">
      <c r="A48" s="33"/>
      <c r="B48" s="34" t="s">
        <v>1322</v>
      </c>
      <c r="C48" s="314" t="s">
        <v>1323</v>
      </c>
      <c r="D48" s="327" t="s">
        <v>1324</v>
      </c>
      <c r="E48" s="54" t="s">
        <v>1325</v>
      </c>
      <c r="F48" s="35" t="s">
        <v>972</v>
      </c>
      <c r="G48" s="54" t="s">
        <v>1326</v>
      </c>
      <c r="H48" s="54" t="s">
        <v>1327</v>
      </c>
      <c r="I48" s="35" t="s">
        <v>975</v>
      </c>
      <c r="J48" s="54" t="s">
        <v>1328</v>
      </c>
      <c r="K48" s="54" t="s">
        <v>1329</v>
      </c>
      <c r="L48" s="56">
        <v>511700</v>
      </c>
      <c r="M48" s="56">
        <v>383775</v>
      </c>
      <c r="N48" s="57">
        <f t="shared" si="7"/>
        <v>511700</v>
      </c>
      <c r="O48" s="56"/>
      <c r="P48" s="56"/>
      <c r="Q48" s="56">
        <v>511700</v>
      </c>
      <c r="R48" s="56"/>
      <c r="S48" s="56"/>
      <c r="T48" s="56"/>
      <c r="U48" s="56">
        <f t="shared" si="8"/>
        <v>600000</v>
      </c>
      <c r="V48" s="56"/>
      <c r="W48" s="56">
        <v>550000</v>
      </c>
      <c r="X48" s="56">
        <v>50000</v>
      </c>
      <c r="Y48" s="56"/>
      <c r="Z48" s="56"/>
      <c r="AA48" s="57">
        <v>511700</v>
      </c>
      <c r="AB48" s="58">
        <v>383775</v>
      </c>
      <c r="AC48" s="58">
        <v>383700</v>
      </c>
      <c r="AD48" s="59">
        <v>0.75</v>
      </c>
      <c r="AE48" s="60">
        <v>383700</v>
      </c>
      <c r="AF48" s="61">
        <f t="shared" si="9"/>
        <v>0.7498534297439906</v>
      </c>
      <c r="AG48" s="62" t="s">
        <v>1079</v>
      </c>
      <c r="AH48" s="62" t="s">
        <v>1155</v>
      </c>
      <c r="AI48" s="47"/>
      <c r="AJ48" s="47" t="s">
        <v>980</v>
      </c>
      <c r="AK48" s="47" t="s">
        <v>980</v>
      </c>
      <c r="AL48" s="47" t="s">
        <v>980</v>
      </c>
      <c r="AM48" s="47" t="s">
        <v>980</v>
      </c>
      <c r="AN48" s="47" t="s">
        <v>981</v>
      </c>
      <c r="AO48" s="47" t="s">
        <v>1013</v>
      </c>
      <c r="AP48" s="47" t="s">
        <v>1013</v>
      </c>
      <c r="AQ48" s="47" t="s">
        <v>1013</v>
      </c>
      <c r="AR48" s="47" t="s">
        <v>980</v>
      </c>
      <c r="AS48" s="47" t="s">
        <v>980</v>
      </c>
      <c r="AT48" s="47" t="s">
        <v>980</v>
      </c>
      <c r="AU48" s="47" t="s">
        <v>980</v>
      </c>
      <c r="AV48" s="47" t="s">
        <v>980</v>
      </c>
      <c r="AW48" s="47" t="s">
        <v>980</v>
      </c>
      <c r="AX48" s="47">
        <v>39146</v>
      </c>
      <c r="AY48" s="47">
        <v>39148</v>
      </c>
      <c r="AZ48" s="47" t="s">
        <v>980</v>
      </c>
      <c r="BA48" s="48">
        <v>6</v>
      </c>
      <c r="BB48" s="48">
        <v>2</v>
      </c>
      <c r="BC48" s="48">
        <v>1</v>
      </c>
      <c r="BD48" s="48">
        <v>3</v>
      </c>
      <c r="BE48" s="49">
        <f t="shared" si="10"/>
        <v>12</v>
      </c>
      <c r="BF48" s="50"/>
      <c r="BG48" s="7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</row>
    <row r="49" spans="1:92" ht="47.25">
      <c r="A49" s="33"/>
      <c r="B49" s="34" t="s">
        <v>1330</v>
      </c>
      <c r="C49" s="314" t="s">
        <v>1331</v>
      </c>
      <c r="D49" s="327" t="s">
        <v>1332</v>
      </c>
      <c r="E49" s="54" t="s">
        <v>1333</v>
      </c>
      <c r="F49" s="35" t="s">
        <v>1041</v>
      </c>
      <c r="G49" s="54" t="s">
        <v>1334</v>
      </c>
      <c r="H49" s="54" t="s">
        <v>1335</v>
      </c>
      <c r="I49" s="35" t="s">
        <v>975</v>
      </c>
      <c r="J49" s="54" t="s">
        <v>1336</v>
      </c>
      <c r="K49" s="54" t="s">
        <v>1011</v>
      </c>
      <c r="L49" s="56">
        <v>500000</v>
      </c>
      <c r="M49" s="56">
        <v>375000</v>
      </c>
      <c r="N49" s="57">
        <f t="shared" si="7"/>
        <v>500000</v>
      </c>
      <c r="O49" s="56"/>
      <c r="P49" s="56">
        <v>235000</v>
      </c>
      <c r="Q49" s="56">
        <v>265000</v>
      </c>
      <c r="R49" s="56"/>
      <c r="S49" s="56"/>
      <c r="T49" s="56"/>
      <c r="U49" s="56">
        <f t="shared" si="8"/>
        <v>0</v>
      </c>
      <c r="V49" s="56"/>
      <c r="W49" s="56"/>
      <c r="X49" s="56"/>
      <c r="Y49" s="56"/>
      <c r="Z49" s="56"/>
      <c r="AA49" s="57">
        <v>500000</v>
      </c>
      <c r="AB49" s="58">
        <v>375000</v>
      </c>
      <c r="AC49" s="58">
        <v>375000</v>
      </c>
      <c r="AD49" s="59">
        <v>0.75</v>
      </c>
      <c r="AE49" s="60">
        <v>375000</v>
      </c>
      <c r="AF49" s="61">
        <f t="shared" si="9"/>
        <v>0.75</v>
      </c>
      <c r="AG49" s="62" t="s">
        <v>978</v>
      </c>
      <c r="AH49" s="62" t="s">
        <v>1337</v>
      </c>
      <c r="AI49" s="47"/>
      <c r="AJ49" s="47" t="s">
        <v>980</v>
      </c>
      <c r="AK49" s="47" t="s">
        <v>980</v>
      </c>
      <c r="AL49" s="47" t="s">
        <v>980</v>
      </c>
      <c r="AM49" s="47" t="s">
        <v>980</v>
      </c>
      <c r="AN49" s="47" t="s">
        <v>980</v>
      </c>
      <c r="AO49" s="47" t="s">
        <v>1013</v>
      </c>
      <c r="AP49" s="47" t="s">
        <v>1013</v>
      </c>
      <c r="AQ49" s="47" t="s">
        <v>1013</v>
      </c>
      <c r="AR49" s="47" t="s">
        <v>980</v>
      </c>
      <c r="AS49" s="47" t="s">
        <v>980</v>
      </c>
      <c r="AT49" s="47" t="s">
        <v>980</v>
      </c>
      <c r="AU49" s="47" t="s">
        <v>980</v>
      </c>
      <c r="AV49" s="47" t="s">
        <v>980</v>
      </c>
      <c r="AW49" s="47" t="s">
        <v>981</v>
      </c>
      <c r="AX49" s="47"/>
      <c r="AY49" s="47"/>
      <c r="AZ49" s="47"/>
      <c r="BA49" s="48">
        <v>5</v>
      </c>
      <c r="BB49" s="48">
        <v>2</v>
      </c>
      <c r="BC49" s="48">
        <v>2</v>
      </c>
      <c r="BD49" s="48">
        <v>3</v>
      </c>
      <c r="BE49" s="49">
        <f t="shared" si="10"/>
        <v>12</v>
      </c>
      <c r="BF49" s="50"/>
      <c r="BG49" s="7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</row>
    <row r="50" spans="1:92" ht="31.5">
      <c r="A50" s="33"/>
      <c r="B50" s="34" t="s">
        <v>1338</v>
      </c>
      <c r="C50" s="314" t="s">
        <v>1339</v>
      </c>
      <c r="D50" s="327" t="s">
        <v>1168</v>
      </c>
      <c r="E50" s="54" t="s">
        <v>1340</v>
      </c>
      <c r="F50" s="35" t="s">
        <v>972</v>
      </c>
      <c r="G50" s="55" t="s">
        <v>1341</v>
      </c>
      <c r="H50" s="54" t="s">
        <v>1342</v>
      </c>
      <c r="I50" s="35" t="s">
        <v>975</v>
      </c>
      <c r="J50" s="54" t="s">
        <v>1343</v>
      </c>
      <c r="K50" s="54" t="s">
        <v>1078</v>
      </c>
      <c r="L50" s="56">
        <v>931770</v>
      </c>
      <c r="M50" s="56">
        <v>690000</v>
      </c>
      <c r="N50" s="57">
        <f t="shared" si="7"/>
        <v>931770</v>
      </c>
      <c r="O50" s="56"/>
      <c r="P50" s="56"/>
      <c r="Q50" s="56">
        <v>931770</v>
      </c>
      <c r="R50" s="56"/>
      <c r="S50" s="56"/>
      <c r="T50" s="56"/>
      <c r="U50" s="56">
        <f t="shared" si="8"/>
        <v>0</v>
      </c>
      <c r="V50" s="56"/>
      <c r="W50" s="56"/>
      <c r="X50" s="56"/>
      <c r="Y50" s="56"/>
      <c r="Z50" s="56"/>
      <c r="AA50" s="57">
        <v>931770</v>
      </c>
      <c r="AB50" s="58">
        <v>690000</v>
      </c>
      <c r="AC50" s="58">
        <v>690000</v>
      </c>
      <c r="AD50" s="59">
        <v>0.74</v>
      </c>
      <c r="AE50" s="60">
        <v>690000</v>
      </c>
      <c r="AF50" s="61">
        <f t="shared" si="9"/>
        <v>0.7405260954956695</v>
      </c>
      <c r="AG50" s="62" t="s">
        <v>978</v>
      </c>
      <c r="AH50" s="62" t="s">
        <v>1099</v>
      </c>
      <c r="AI50" s="47"/>
      <c r="AJ50" s="47" t="s">
        <v>980</v>
      </c>
      <c r="AK50" s="47" t="s">
        <v>980</v>
      </c>
      <c r="AL50" s="47" t="s">
        <v>980</v>
      </c>
      <c r="AM50" s="47" t="s">
        <v>980</v>
      </c>
      <c r="AN50" s="47" t="s">
        <v>980</v>
      </c>
      <c r="AO50" s="47"/>
      <c r="AP50" s="47"/>
      <c r="AQ50" s="47"/>
      <c r="AR50" s="47" t="s">
        <v>980</v>
      </c>
      <c r="AS50" s="47" t="s">
        <v>980</v>
      </c>
      <c r="AT50" s="47" t="s">
        <v>980</v>
      </c>
      <c r="AU50" s="47" t="s">
        <v>980</v>
      </c>
      <c r="AV50" s="47" t="s">
        <v>980</v>
      </c>
      <c r="AW50" s="47" t="s">
        <v>981</v>
      </c>
      <c r="AX50" s="47"/>
      <c r="AY50" s="47"/>
      <c r="AZ50" s="47"/>
      <c r="BA50" s="48">
        <v>5</v>
      </c>
      <c r="BB50" s="48">
        <v>2</v>
      </c>
      <c r="BC50" s="48">
        <v>2</v>
      </c>
      <c r="BD50" s="48">
        <v>3</v>
      </c>
      <c r="BE50" s="49">
        <f t="shared" si="10"/>
        <v>12</v>
      </c>
      <c r="BF50" s="50"/>
      <c r="BG50" s="7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</row>
    <row r="51" spans="1:92" ht="47.25">
      <c r="A51" s="33"/>
      <c r="B51" s="34" t="s">
        <v>1344</v>
      </c>
      <c r="C51" s="314" t="s">
        <v>1345</v>
      </c>
      <c r="D51" s="327" t="s">
        <v>1168</v>
      </c>
      <c r="E51" s="54" t="s">
        <v>1340</v>
      </c>
      <c r="F51" s="35" t="s">
        <v>972</v>
      </c>
      <c r="G51" s="55" t="s">
        <v>1341</v>
      </c>
      <c r="H51" s="54" t="s">
        <v>1342</v>
      </c>
      <c r="I51" s="35" t="s">
        <v>975</v>
      </c>
      <c r="J51" s="54" t="s">
        <v>1346</v>
      </c>
      <c r="K51" s="54" t="s">
        <v>1347</v>
      </c>
      <c r="L51" s="56">
        <v>1850000</v>
      </c>
      <c r="M51" s="56">
        <v>1375000</v>
      </c>
      <c r="N51" s="57">
        <f t="shared" si="7"/>
        <v>1850000</v>
      </c>
      <c r="O51" s="56"/>
      <c r="P51" s="56">
        <v>1850000</v>
      </c>
      <c r="Q51" s="56"/>
      <c r="R51" s="56"/>
      <c r="S51" s="56"/>
      <c r="T51" s="56"/>
      <c r="U51" s="56">
        <f t="shared" si="8"/>
        <v>0</v>
      </c>
      <c r="V51" s="56"/>
      <c r="W51" s="56"/>
      <c r="X51" s="56"/>
      <c r="Y51" s="56"/>
      <c r="Z51" s="56"/>
      <c r="AA51" s="57">
        <v>1850000</v>
      </c>
      <c r="AB51" s="58">
        <v>1375000</v>
      </c>
      <c r="AC51" s="58">
        <v>1375000</v>
      </c>
      <c r="AD51" s="59">
        <v>0.74</v>
      </c>
      <c r="AE51" s="60">
        <v>1375000</v>
      </c>
      <c r="AF51" s="61">
        <f t="shared" si="9"/>
        <v>0.7432432432432432</v>
      </c>
      <c r="AG51" s="62" t="s">
        <v>978</v>
      </c>
      <c r="AH51" s="62" t="s">
        <v>1099</v>
      </c>
      <c r="AI51" s="47"/>
      <c r="AJ51" s="47" t="s">
        <v>980</v>
      </c>
      <c r="AK51" s="47" t="s">
        <v>980</v>
      </c>
      <c r="AL51" s="47" t="s">
        <v>980</v>
      </c>
      <c r="AM51" s="47" t="s">
        <v>980</v>
      </c>
      <c r="AN51" s="47" t="s">
        <v>980</v>
      </c>
      <c r="AO51" s="47"/>
      <c r="AP51" s="47"/>
      <c r="AQ51" s="47"/>
      <c r="AR51" s="47" t="s">
        <v>980</v>
      </c>
      <c r="AS51" s="47" t="s">
        <v>980</v>
      </c>
      <c r="AT51" s="47" t="s">
        <v>980</v>
      </c>
      <c r="AU51" s="47" t="s">
        <v>980</v>
      </c>
      <c r="AV51" s="47" t="s">
        <v>980</v>
      </c>
      <c r="AW51" s="47" t="s">
        <v>981</v>
      </c>
      <c r="AX51" s="47"/>
      <c r="AY51" s="47"/>
      <c r="AZ51" s="47"/>
      <c r="BA51" s="48">
        <v>5</v>
      </c>
      <c r="BB51" s="48">
        <v>2</v>
      </c>
      <c r="BC51" s="48">
        <v>2</v>
      </c>
      <c r="BD51" s="48">
        <v>3</v>
      </c>
      <c r="BE51" s="49">
        <f t="shared" si="10"/>
        <v>12</v>
      </c>
      <c r="BF51" s="50"/>
      <c r="BG51" s="7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</row>
    <row r="52" spans="1:92" ht="47.25">
      <c r="A52" s="33"/>
      <c r="B52" s="34" t="s">
        <v>1348</v>
      </c>
      <c r="C52" s="314" t="s">
        <v>1349</v>
      </c>
      <c r="D52" s="327" t="s">
        <v>1350</v>
      </c>
      <c r="E52" s="54" t="s">
        <v>1351</v>
      </c>
      <c r="F52" s="35" t="s">
        <v>1041</v>
      </c>
      <c r="G52" s="55" t="s">
        <v>1352</v>
      </c>
      <c r="H52" s="54" t="s">
        <v>1353</v>
      </c>
      <c r="I52" s="35" t="s">
        <v>975</v>
      </c>
      <c r="J52" s="54" t="s">
        <v>1356</v>
      </c>
      <c r="K52" s="54" t="s">
        <v>1033</v>
      </c>
      <c r="L52" s="56">
        <v>2054000</v>
      </c>
      <c r="M52" s="56">
        <v>1540000</v>
      </c>
      <c r="N52" s="57">
        <f t="shared" si="7"/>
        <v>2054000</v>
      </c>
      <c r="O52" s="56">
        <v>48000</v>
      </c>
      <c r="P52" s="56">
        <v>873000</v>
      </c>
      <c r="Q52" s="56">
        <v>1133000</v>
      </c>
      <c r="R52" s="56"/>
      <c r="S52" s="56"/>
      <c r="T52" s="56"/>
      <c r="U52" s="56">
        <f t="shared" si="8"/>
        <v>0</v>
      </c>
      <c r="V52" s="56"/>
      <c r="W52" s="56"/>
      <c r="X52" s="56"/>
      <c r="Y52" s="56"/>
      <c r="Z52" s="56"/>
      <c r="AA52" s="57">
        <v>2054000</v>
      </c>
      <c r="AB52" s="58">
        <v>1540000</v>
      </c>
      <c r="AC52" s="58">
        <v>154000</v>
      </c>
      <c r="AD52" s="59">
        <v>0.75</v>
      </c>
      <c r="AE52" s="60">
        <v>154000</v>
      </c>
      <c r="AF52" s="61">
        <f t="shared" si="9"/>
        <v>0.07497565725413827</v>
      </c>
      <c r="AG52" s="62" t="s">
        <v>1098</v>
      </c>
      <c r="AH52" s="62" t="s">
        <v>1357</v>
      </c>
      <c r="AI52" s="47"/>
      <c r="AJ52" s="47" t="s">
        <v>980</v>
      </c>
      <c r="AK52" s="47" t="s">
        <v>980</v>
      </c>
      <c r="AL52" s="47" t="s">
        <v>980</v>
      </c>
      <c r="AM52" s="47" t="s">
        <v>980</v>
      </c>
      <c r="AN52" s="47" t="s">
        <v>981</v>
      </c>
      <c r="AO52" s="47" t="s">
        <v>980</v>
      </c>
      <c r="AP52" s="47" t="s">
        <v>980</v>
      </c>
      <c r="AQ52" s="47" t="s">
        <v>980</v>
      </c>
      <c r="AR52" s="47" t="s">
        <v>980</v>
      </c>
      <c r="AS52" s="47" t="s">
        <v>980</v>
      </c>
      <c r="AT52" s="47" t="s">
        <v>980</v>
      </c>
      <c r="AU52" s="47" t="s">
        <v>980</v>
      </c>
      <c r="AV52" s="47" t="s">
        <v>980</v>
      </c>
      <c r="AW52" s="47" t="s">
        <v>980</v>
      </c>
      <c r="AX52" s="47">
        <v>39146</v>
      </c>
      <c r="AY52" s="47">
        <v>39149</v>
      </c>
      <c r="AZ52" s="47" t="s">
        <v>980</v>
      </c>
      <c r="BA52" s="48">
        <v>5</v>
      </c>
      <c r="BB52" s="48">
        <v>2</v>
      </c>
      <c r="BC52" s="48">
        <v>2</v>
      </c>
      <c r="BD52" s="48">
        <v>3</v>
      </c>
      <c r="BE52" s="49">
        <f t="shared" si="10"/>
        <v>12</v>
      </c>
      <c r="BF52" s="50"/>
      <c r="BG52" s="7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</row>
    <row r="53" spans="1:92" ht="31.5">
      <c r="A53" s="33"/>
      <c r="B53" s="34" t="s">
        <v>1358</v>
      </c>
      <c r="C53" s="314" t="s">
        <v>1359</v>
      </c>
      <c r="D53" s="327" t="s">
        <v>1360</v>
      </c>
      <c r="E53" s="54" t="s">
        <v>1361</v>
      </c>
      <c r="F53" s="35" t="s">
        <v>972</v>
      </c>
      <c r="G53" s="54" t="s">
        <v>1362</v>
      </c>
      <c r="H53" s="54" t="s">
        <v>1363</v>
      </c>
      <c r="I53" s="35" t="s">
        <v>975</v>
      </c>
      <c r="J53" s="54" t="s">
        <v>1364</v>
      </c>
      <c r="K53" s="54" t="s">
        <v>927</v>
      </c>
      <c r="L53" s="56">
        <v>150000</v>
      </c>
      <c r="M53" s="56">
        <v>110000</v>
      </c>
      <c r="N53" s="57">
        <f t="shared" si="7"/>
        <v>150000</v>
      </c>
      <c r="O53" s="56"/>
      <c r="P53" s="56"/>
      <c r="Q53" s="56">
        <v>150000</v>
      </c>
      <c r="R53" s="56"/>
      <c r="S53" s="56"/>
      <c r="T53" s="56"/>
      <c r="U53" s="56">
        <f t="shared" si="8"/>
        <v>0</v>
      </c>
      <c r="V53" s="56"/>
      <c r="W53" s="56"/>
      <c r="X53" s="56"/>
      <c r="Y53" s="56"/>
      <c r="Z53" s="56"/>
      <c r="AA53" s="56">
        <v>150000</v>
      </c>
      <c r="AB53" s="58">
        <v>110000</v>
      </c>
      <c r="AC53" s="58">
        <v>110000</v>
      </c>
      <c r="AD53" s="59">
        <v>0.7333</v>
      </c>
      <c r="AE53" s="60">
        <v>110000</v>
      </c>
      <c r="AF53" s="61">
        <f t="shared" si="9"/>
        <v>0.7333333333333333</v>
      </c>
      <c r="AG53" s="62" t="s">
        <v>1079</v>
      </c>
      <c r="AH53" s="62" t="s">
        <v>1155</v>
      </c>
      <c r="AI53" s="47"/>
      <c r="AJ53" s="47" t="s">
        <v>980</v>
      </c>
      <c r="AK53" s="47" t="s">
        <v>980</v>
      </c>
      <c r="AL53" s="47" t="s">
        <v>980</v>
      </c>
      <c r="AM53" s="47" t="s">
        <v>980</v>
      </c>
      <c r="AN53" s="47" t="s">
        <v>981</v>
      </c>
      <c r="AO53" s="47" t="s">
        <v>1013</v>
      </c>
      <c r="AP53" s="47" t="s">
        <v>1013</v>
      </c>
      <c r="AQ53" s="47" t="s">
        <v>1013</v>
      </c>
      <c r="AR53" s="47" t="s">
        <v>980</v>
      </c>
      <c r="AS53" s="47" t="s">
        <v>980</v>
      </c>
      <c r="AT53" s="47" t="s">
        <v>980</v>
      </c>
      <c r="AU53" s="47" t="s">
        <v>980</v>
      </c>
      <c r="AV53" s="47" t="s">
        <v>980</v>
      </c>
      <c r="AW53" s="47" t="s">
        <v>980</v>
      </c>
      <c r="AX53" s="47">
        <v>39146</v>
      </c>
      <c r="AY53" s="47">
        <v>39149</v>
      </c>
      <c r="AZ53" s="47" t="s">
        <v>980</v>
      </c>
      <c r="BA53" s="48">
        <v>4</v>
      </c>
      <c r="BB53" s="48">
        <v>2</v>
      </c>
      <c r="BC53" s="48">
        <v>3</v>
      </c>
      <c r="BD53" s="48">
        <v>3</v>
      </c>
      <c r="BE53" s="49">
        <f t="shared" si="10"/>
        <v>12</v>
      </c>
      <c r="BF53" s="50"/>
      <c r="BG53" s="7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</row>
    <row r="54" spans="1:92" ht="47.25">
      <c r="A54" s="33"/>
      <c r="B54" s="34" t="s">
        <v>1365</v>
      </c>
      <c r="C54" s="314" t="s">
        <v>1366</v>
      </c>
      <c r="D54" s="327" t="s">
        <v>1301</v>
      </c>
      <c r="E54" s="54" t="s">
        <v>1302</v>
      </c>
      <c r="F54" s="64" t="s">
        <v>972</v>
      </c>
      <c r="G54" s="55" t="s">
        <v>1303</v>
      </c>
      <c r="H54" s="54" t="s">
        <v>1304</v>
      </c>
      <c r="I54" s="35" t="s">
        <v>975</v>
      </c>
      <c r="J54" s="54" t="s">
        <v>1367</v>
      </c>
      <c r="K54" s="54" t="s">
        <v>990</v>
      </c>
      <c r="L54" s="56">
        <v>80000</v>
      </c>
      <c r="M54" s="56">
        <v>60000</v>
      </c>
      <c r="N54" s="57">
        <f t="shared" si="7"/>
        <v>80000</v>
      </c>
      <c r="O54" s="56"/>
      <c r="P54" s="56">
        <v>32000</v>
      </c>
      <c r="Q54" s="56">
        <v>48000</v>
      </c>
      <c r="R54" s="56"/>
      <c r="S54" s="56"/>
      <c r="T54" s="56"/>
      <c r="U54" s="56">
        <f t="shared" si="8"/>
        <v>90600</v>
      </c>
      <c r="V54" s="56">
        <v>8000</v>
      </c>
      <c r="W54" s="56">
        <v>38400</v>
      </c>
      <c r="X54" s="56">
        <v>19200</v>
      </c>
      <c r="Y54" s="56">
        <v>25000</v>
      </c>
      <c r="Z54" s="56"/>
      <c r="AA54" s="57">
        <v>80000</v>
      </c>
      <c r="AB54" s="58">
        <v>60000</v>
      </c>
      <c r="AC54" s="58">
        <v>60000</v>
      </c>
      <c r="AD54" s="59">
        <v>0.75</v>
      </c>
      <c r="AE54" s="60">
        <v>60000</v>
      </c>
      <c r="AF54" s="61">
        <f t="shared" si="9"/>
        <v>0.75</v>
      </c>
      <c r="AG54" s="62" t="s">
        <v>1012</v>
      </c>
      <c r="AH54" s="62" t="s">
        <v>1145</v>
      </c>
      <c r="AI54" s="47"/>
      <c r="AJ54" s="47" t="s">
        <v>980</v>
      </c>
      <c r="AK54" s="47" t="s">
        <v>980</v>
      </c>
      <c r="AL54" s="47" t="s">
        <v>980</v>
      </c>
      <c r="AM54" s="47" t="s">
        <v>980</v>
      </c>
      <c r="AN54" s="47" t="s">
        <v>980</v>
      </c>
      <c r="AO54" s="47"/>
      <c r="AP54" s="47"/>
      <c r="AQ54" s="47"/>
      <c r="AR54" s="47" t="s">
        <v>980</v>
      </c>
      <c r="AS54" s="47" t="s">
        <v>980</v>
      </c>
      <c r="AT54" s="47" t="s">
        <v>980</v>
      </c>
      <c r="AU54" s="47" t="s">
        <v>981</v>
      </c>
      <c r="AV54" s="47" t="s">
        <v>980</v>
      </c>
      <c r="AW54" s="47" t="s">
        <v>980</v>
      </c>
      <c r="AX54" s="47">
        <v>39147</v>
      </c>
      <c r="AY54" s="47">
        <v>39149</v>
      </c>
      <c r="AZ54" s="47" t="s">
        <v>980</v>
      </c>
      <c r="BA54" s="48">
        <v>5</v>
      </c>
      <c r="BB54" s="48">
        <v>2</v>
      </c>
      <c r="BC54" s="48">
        <v>2</v>
      </c>
      <c r="BD54" s="48">
        <v>3</v>
      </c>
      <c r="BE54" s="49">
        <f t="shared" si="10"/>
        <v>12</v>
      </c>
      <c r="BF54" s="50"/>
      <c r="BG54" s="7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</row>
    <row r="55" spans="1:92" ht="47.25">
      <c r="A55" s="33"/>
      <c r="B55" s="34" t="s">
        <v>1368</v>
      </c>
      <c r="C55" s="314" t="s">
        <v>1369</v>
      </c>
      <c r="D55" s="327" t="s">
        <v>1301</v>
      </c>
      <c r="E55" s="54" t="s">
        <v>1302</v>
      </c>
      <c r="F55" s="35" t="s">
        <v>972</v>
      </c>
      <c r="G55" s="54" t="s">
        <v>1370</v>
      </c>
      <c r="H55" s="54" t="s">
        <v>1371</v>
      </c>
      <c r="I55" s="35" t="s">
        <v>975</v>
      </c>
      <c r="J55" s="54" t="s">
        <v>1372</v>
      </c>
      <c r="K55" s="54" t="s">
        <v>1011</v>
      </c>
      <c r="L55" s="56">
        <v>90000</v>
      </c>
      <c r="M55" s="56">
        <v>67500</v>
      </c>
      <c r="N55" s="57">
        <f t="shared" si="7"/>
        <v>90000</v>
      </c>
      <c r="O55" s="56"/>
      <c r="P55" s="56">
        <v>36000</v>
      </c>
      <c r="Q55" s="56">
        <v>54000</v>
      </c>
      <c r="R55" s="56"/>
      <c r="S55" s="56"/>
      <c r="T55" s="56"/>
      <c r="U55" s="56">
        <f t="shared" si="8"/>
        <v>98800</v>
      </c>
      <c r="V55" s="56">
        <v>9000</v>
      </c>
      <c r="W55" s="56">
        <v>43200</v>
      </c>
      <c r="X55" s="56">
        <v>21600</v>
      </c>
      <c r="Y55" s="56">
        <v>25000</v>
      </c>
      <c r="Z55" s="56"/>
      <c r="AA55" s="57">
        <v>90000</v>
      </c>
      <c r="AB55" s="58">
        <v>67500</v>
      </c>
      <c r="AC55" s="58">
        <v>67500</v>
      </c>
      <c r="AD55" s="59">
        <v>0.75</v>
      </c>
      <c r="AE55" s="60">
        <v>67500</v>
      </c>
      <c r="AF55" s="61">
        <f t="shared" si="9"/>
        <v>0.75</v>
      </c>
      <c r="AG55" s="62" t="s">
        <v>1012</v>
      </c>
      <c r="AH55" s="62" t="s">
        <v>1145</v>
      </c>
      <c r="AI55" s="47"/>
      <c r="AJ55" s="47" t="s">
        <v>980</v>
      </c>
      <c r="AK55" s="47" t="s">
        <v>980</v>
      </c>
      <c r="AL55" s="47" t="s">
        <v>980</v>
      </c>
      <c r="AM55" s="47" t="s">
        <v>980</v>
      </c>
      <c r="AN55" s="47" t="s">
        <v>980</v>
      </c>
      <c r="AO55" s="47" t="s">
        <v>1013</v>
      </c>
      <c r="AP55" s="47" t="s">
        <v>1013</v>
      </c>
      <c r="AQ55" s="47" t="s">
        <v>1013</v>
      </c>
      <c r="AR55" s="47" t="s">
        <v>980</v>
      </c>
      <c r="AS55" s="47" t="s">
        <v>980</v>
      </c>
      <c r="AT55" s="47" t="s">
        <v>980</v>
      </c>
      <c r="AU55" s="47" t="s">
        <v>981</v>
      </c>
      <c r="AV55" s="47" t="s">
        <v>980</v>
      </c>
      <c r="AW55" s="47" t="s">
        <v>980</v>
      </c>
      <c r="AX55" s="47">
        <v>39147</v>
      </c>
      <c r="AY55" s="47">
        <v>39149</v>
      </c>
      <c r="AZ55" s="47" t="s">
        <v>980</v>
      </c>
      <c r="BA55" s="48">
        <v>5</v>
      </c>
      <c r="BB55" s="48">
        <v>2</v>
      </c>
      <c r="BC55" s="48">
        <v>2</v>
      </c>
      <c r="BD55" s="48">
        <v>3</v>
      </c>
      <c r="BE55" s="49">
        <f t="shared" si="10"/>
        <v>12</v>
      </c>
      <c r="BF55" s="50"/>
      <c r="BG55" s="7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</row>
    <row r="56" spans="1:92" ht="64.5" customHeight="1">
      <c r="A56" s="33"/>
      <c r="B56" s="34" t="s">
        <v>1373</v>
      </c>
      <c r="C56" s="314" t="s">
        <v>1374</v>
      </c>
      <c r="D56" s="327" t="s">
        <v>1018</v>
      </c>
      <c r="E56" s="54" t="s">
        <v>1019</v>
      </c>
      <c r="F56" s="35" t="s">
        <v>1020</v>
      </c>
      <c r="G56" s="54" t="s">
        <v>1205</v>
      </c>
      <c r="H56" s="54" t="s">
        <v>1206</v>
      </c>
      <c r="I56" s="35" t="s">
        <v>1197</v>
      </c>
      <c r="J56" s="54" t="s">
        <v>1375</v>
      </c>
      <c r="K56" s="54" t="s">
        <v>1125</v>
      </c>
      <c r="L56" s="56">
        <v>740100</v>
      </c>
      <c r="M56" s="56">
        <v>555075</v>
      </c>
      <c r="N56" s="57">
        <f t="shared" si="7"/>
        <v>740100</v>
      </c>
      <c r="O56" s="56">
        <v>35700</v>
      </c>
      <c r="P56" s="56">
        <v>303400</v>
      </c>
      <c r="Q56" s="56">
        <v>401000</v>
      </c>
      <c r="R56" s="56"/>
      <c r="S56" s="56"/>
      <c r="T56" s="56"/>
      <c r="U56" s="56">
        <f t="shared" si="8"/>
        <v>453390</v>
      </c>
      <c r="V56" s="56">
        <v>226100</v>
      </c>
      <c r="W56" s="56">
        <v>227290</v>
      </c>
      <c r="X56" s="56"/>
      <c r="Y56" s="56"/>
      <c r="Z56" s="56"/>
      <c r="AA56" s="56">
        <v>740100</v>
      </c>
      <c r="AB56" s="58">
        <v>555075</v>
      </c>
      <c r="AC56" s="58">
        <v>555000</v>
      </c>
      <c r="AD56" s="59">
        <v>0.75</v>
      </c>
      <c r="AE56" s="60">
        <v>555000</v>
      </c>
      <c r="AF56" s="61">
        <f t="shared" si="9"/>
        <v>0.7498986623429267</v>
      </c>
      <c r="AG56" s="62" t="s">
        <v>1376</v>
      </c>
      <c r="AH56" s="62" t="s">
        <v>1377</v>
      </c>
      <c r="AI56" s="47"/>
      <c r="AJ56" s="47" t="s">
        <v>980</v>
      </c>
      <c r="AK56" s="47" t="s">
        <v>980</v>
      </c>
      <c r="AL56" s="47" t="s">
        <v>980</v>
      </c>
      <c r="AM56" s="47" t="s">
        <v>980</v>
      </c>
      <c r="AN56" s="47" t="s">
        <v>980</v>
      </c>
      <c r="AO56" s="47" t="s">
        <v>1013</v>
      </c>
      <c r="AP56" s="47" t="s">
        <v>1013</v>
      </c>
      <c r="AQ56" s="47" t="s">
        <v>1013</v>
      </c>
      <c r="AR56" s="47" t="s">
        <v>980</v>
      </c>
      <c r="AS56" s="47" t="s">
        <v>980</v>
      </c>
      <c r="AT56" s="47" t="s">
        <v>980</v>
      </c>
      <c r="AU56" s="47" t="s">
        <v>980</v>
      </c>
      <c r="AV56" s="47" t="s">
        <v>980</v>
      </c>
      <c r="AW56" s="47" t="s">
        <v>981</v>
      </c>
      <c r="AX56" s="47"/>
      <c r="AY56" s="47"/>
      <c r="AZ56" s="47"/>
      <c r="BA56" s="48">
        <v>5</v>
      </c>
      <c r="BB56" s="48">
        <v>2</v>
      </c>
      <c r="BC56" s="48">
        <v>2</v>
      </c>
      <c r="BD56" s="48">
        <v>3</v>
      </c>
      <c r="BE56" s="49">
        <f t="shared" si="10"/>
        <v>12</v>
      </c>
      <c r="BF56" s="50"/>
      <c r="BG56" s="7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</row>
    <row r="57" spans="1:92" ht="47.25">
      <c r="A57" s="33"/>
      <c r="B57" s="34" t="s">
        <v>1378</v>
      </c>
      <c r="C57" s="314" t="s">
        <v>1379</v>
      </c>
      <c r="D57" s="327" t="s">
        <v>1380</v>
      </c>
      <c r="E57" s="54" t="s">
        <v>1381</v>
      </c>
      <c r="F57" s="35" t="s">
        <v>1020</v>
      </c>
      <c r="G57" s="55" t="s">
        <v>1382</v>
      </c>
      <c r="H57" s="55" t="s">
        <v>1383</v>
      </c>
      <c r="I57" s="35" t="s">
        <v>975</v>
      </c>
      <c r="J57" s="54" t="s">
        <v>1384</v>
      </c>
      <c r="K57" s="54" t="s">
        <v>1000</v>
      </c>
      <c r="L57" s="56">
        <v>7000000</v>
      </c>
      <c r="M57" s="56">
        <v>2000000</v>
      </c>
      <c r="N57" s="57">
        <f t="shared" si="7"/>
        <v>7000000</v>
      </c>
      <c r="O57" s="56"/>
      <c r="P57" s="56"/>
      <c r="Q57" s="56">
        <v>7000000</v>
      </c>
      <c r="R57" s="56"/>
      <c r="S57" s="56"/>
      <c r="T57" s="56"/>
      <c r="U57" s="56">
        <f t="shared" si="8"/>
        <v>0</v>
      </c>
      <c r="V57" s="56"/>
      <c r="W57" s="56"/>
      <c r="X57" s="56"/>
      <c r="Y57" s="56"/>
      <c r="Z57" s="56"/>
      <c r="AA57" s="57">
        <v>7000000</v>
      </c>
      <c r="AB57" s="58">
        <v>2000000</v>
      </c>
      <c r="AC57" s="58">
        <v>2000000</v>
      </c>
      <c r="AD57" s="59">
        <v>0.29</v>
      </c>
      <c r="AE57" s="60">
        <v>2000000</v>
      </c>
      <c r="AF57" s="61">
        <f t="shared" si="9"/>
        <v>0.2857142857142857</v>
      </c>
      <c r="AG57" s="62" t="s">
        <v>978</v>
      </c>
      <c r="AH57" s="62" t="s">
        <v>1337</v>
      </c>
      <c r="AI57" s="47"/>
      <c r="AJ57" s="47" t="s">
        <v>980</v>
      </c>
      <c r="AK57" s="47" t="s">
        <v>980</v>
      </c>
      <c r="AL57" s="47" t="s">
        <v>980</v>
      </c>
      <c r="AM57" s="47" t="s">
        <v>980</v>
      </c>
      <c r="AN57" s="47" t="s">
        <v>980</v>
      </c>
      <c r="AO57" s="47"/>
      <c r="AP57" s="47"/>
      <c r="AQ57" s="47"/>
      <c r="AR57" s="47" t="s">
        <v>980</v>
      </c>
      <c r="AS57" s="47" t="s">
        <v>980</v>
      </c>
      <c r="AT57" s="47" t="s">
        <v>980</v>
      </c>
      <c r="AU57" s="47" t="s">
        <v>980</v>
      </c>
      <c r="AV57" s="47" t="s">
        <v>980</v>
      </c>
      <c r="AW57" s="47" t="s">
        <v>981</v>
      </c>
      <c r="AX57" s="47"/>
      <c r="AY57" s="47"/>
      <c r="AZ57" s="47"/>
      <c r="BA57" s="48">
        <v>4</v>
      </c>
      <c r="BB57" s="48">
        <v>2</v>
      </c>
      <c r="BC57" s="48">
        <v>2</v>
      </c>
      <c r="BD57" s="48">
        <v>3</v>
      </c>
      <c r="BE57" s="49">
        <f t="shared" si="10"/>
        <v>11</v>
      </c>
      <c r="BF57" s="50"/>
      <c r="BG57" s="7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</row>
    <row r="58" spans="1:92" ht="47.25">
      <c r="A58" s="33"/>
      <c r="B58" s="34" t="s">
        <v>1385</v>
      </c>
      <c r="C58" s="314" t="s">
        <v>1386</v>
      </c>
      <c r="D58" s="327" t="s">
        <v>1387</v>
      </c>
      <c r="E58" s="54" t="s">
        <v>1388</v>
      </c>
      <c r="F58" s="35" t="s">
        <v>972</v>
      </c>
      <c r="G58" s="55" t="s">
        <v>1389</v>
      </c>
      <c r="H58" s="54" t="s">
        <v>1390</v>
      </c>
      <c r="I58" s="35" t="s">
        <v>975</v>
      </c>
      <c r="J58" s="54" t="s">
        <v>1391</v>
      </c>
      <c r="K58" s="54" t="s">
        <v>1392</v>
      </c>
      <c r="L58" s="56">
        <v>165000</v>
      </c>
      <c r="M58" s="56">
        <v>115000</v>
      </c>
      <c r="N58" s="57" t="s">
        <v>1393</v>
      </c>
      <c r="O58" s="56"/>
      <c r="P58" s="56"/>
      <c r="Q58" s="56">
        <v>165000</v>
      </c>
      <c r="R58" s="56"/>
      <c r="S58" s="56"/>
      <c r="T58" s="56"/>
      <c r="U58" s="56">
        <f t="shared" si="8"/>
        <v>0</v>
      </c>
      <c r="V58" s="56"/>
      <c r="W58" s="56"/>
      <c r="X58" s="56"/>
      <c r="Y58" s="56"/>
      <c r="Z58" s="56"/>
      <c r="AA58" s="57">
        <v>165000</v>
      </c>
      <c r="AB58" s="58">
        <v>115000</v>
      </c>
      <c r="AC58" s="58">
        <v>115000</v>
      </c>
      <c r="AD58" s="59">
        <v>0.7</v>
      </c>
      <c r="AE58" s="60">
        <v>115000</v>
      </c>
      <c r="AF58" s="61">
        <f t="shared" si="9"/>
        <v>0.696969696969697</v>
      </c>
      <c r="AG58" s="62" t="s">
        <v>1001</v>
      </c>
      <c r="AH58" s="62" t="s">
        <v>1155</v>
      </c>
      <c r="AI58" s="47"/>
      <c r="AJ58" s="47" t="s">
        <v>980</v>
      </c>
      <c r="AK58" s="47" t="s">
        <v>980</v>
      </c>
      <c r="AL58" s="47" t="s">
        <v>980</v>
      </c>
      <c r="AM58" s="47" t="s">
        <v>980</v>
      </c>
      <c r="AN58" s="47" t="s">
        <v>1013</v>
      </c>
      <c r="AO58" s="47"/>
      <c r="AP58" s="47"/>
      <c r="AQ58" s="47" t="s">
        <v>980</v>
      </c>
      <c r="AR58" s="47" t="s">
        <v>980</v>
      </c>
      <c r="AS58" s="47" t="s">
        <v>980</v>
      </c>
      <c r="AT58" s="47" t="s">
        <v>980</v>
      </c>
      <c r="AU58" s="47" t="s">
        <v>980</v>
      </c>
      <c r="AV58" s="47" t="s">
        <v>980</v>
      </c>
      <c r="AW58" s="47" t="s">
        <v>1014</v>
      </c>
      <c r="AX58" s="47">
        <v>39146</v>
      </c>
      <c r="AY58" s="47"/>
      <c r="AZ58" s="47" t="s">
        <v>980</v>
      </c>
      <c r="BA58" s="48">
        <v>5</v>
      </c>
      <c r="BB58" s="48">
        <v>2</v>
      </c>
      <c r="BC58" s="48">
        <v>2</v>
      </c>
      <c r="BD58" s="48">
        <v>2</v>
      </c>
      <c r="BE58" s="49">
        <f t="shared" si="10"/>
        <v>11</v>
      </c>
      <c r="BF58" s="50"/>
      <c r="BG58" s="7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</row>
    <row r="59" spans="1:92" ht="39.75" customHeight="1">
      <c r="A59" s="33"/>
      <c r="B59" s="34" t="s">
        <v>1394</v>
      </c>
      <c r="C59" s="314" t="s">
        <v>1395</v>
      </c>
      <c r="D59" s="327" t="s">
        <v>1396</v>
      </c>
      <c r="E59" s="54" t="s">
        <v>1397</v>
      </c>
      <c r="F59" s="35" t="s">
        <v>1041</v>
      </c>
      <c r="G59" s="55" t="s">
        <v>1398</v>
      </c>
      <c r="H59" s="54" t="s">
        <v>1399</v>
      </c>
      <c r="I59" s="35" t="s">
        <v>975</v>
      </c>
      <c r="J59" s="54" t="s">
        <v>1400</v>
      </c>
      <c r="K59" s="54" t="s">
        <v>1061</v>
      </c>
      <c r="L59" s="56">
        <v>500000</v>
      </c>
      <c r="M59" s="56">
        <v>375000</v>
      </c>
      <c r="N59" s="57">
        <f aca="true" t="shared" si="11" ref="N59:N79">SUM(O59:T59)</f>
        <v>500000</v>
      </c>
      <c r="O59" s="56">
        <v>50000</v>
      </c>
      <c r="P59" s="56"/>
      <c r="Q59" s="56">
        <v>450000</v>
      </c>
      <c r="R59" s="56"/>
      <c r="S59" s="56"/>
      <c r="T59" s="56"/>
      <c r="U59" s="56">
        <f t="shared" si="8"/>
        <v>0</v>
      </c>
      <c r="V59" s="56"/>
      <c r="W59" s="56"/>
      <c r="X59" s="56"/>
      <c r="Y59" s="56"/>
      <c r="Z59" s="56"/>
      <c r="AA59" s="57">
        <v>500000</v>
      </c>
      <c r="AB59" s="58">
        <v>375000</v>
      </c>
      <c r="AC59" s="58">
        <v>375000</v>
      </c>
      <c r="AD59" s="59">
        <v>0.75</v>
      </c>
      <c r="AE59" s="60">
        <v>375000</v>
      </c>
      <c r="AF59" s="61">
        <f aca="true" t="shared" si="12" ref="AF59:AF79">(AE59/L59)</f>
        <v>0.75</v>
      </c>
      <c r="AG59" s="62" t="s">
        <v>1001</v>
      </c>
      <c r="AH59" s="62" t="s">
        <v>1155</v>
      </c>
      <c r="AI59" s="47"/>
      <c r="AJ59" s="47" t="s">
        <v>980</v>
      </c>
      <c r="AK59" s="47" t="s">
        <v>980</v>
      </c>
      <c r="AL59" s="47" t="s">
        <v>980</v>
      </c>
      <c r="AM59" s="47" t="s">
        <v>981</v>
      </c>
      <c r="AN59" s="47" t="s">
        <v>980</v>
      </c>
      <c r="AO59" s="47"/>
      <c r="AP59" s="47"/>
      <c r="AQ59" s="47"/>
      <c r="AR59" s="47" t="s">
        <v>980</v>
      </c>
      <c r="AS59" s="47" t="s">
        <v>980</v>
      </c>
      <c r="AT59" s="47" t="s">
        <v>980</v>
      </c>
      <c r="AU59" s="47" t="s">
        <v>980</v>
      </c>
      <c r="AV59" s="47" t="s">
        <v>980</v>
      </c>
      <c r="AW59" s="47" t="s">
        <v>980</v>
      </c>
      <c r="AX59" s="47">
        <v>39146</v>
      </c>
      <c r="AY59" s="47">
        <v>39148</v>
      </c>
      <c r="AZ59" s="47" t="s">
        <v>980</v>
      </c>
      <c r="BA59" s="48">
        <v>6</v>
      </c>
      <c r="BB59" s="48">
        <v>1</v>
      </c>
      <c r="BC59" s="48">
        <v>1</v>
      </c>
      <c r="BD59" s="48">
        <v>3</v>
      </c>
      <c r="BE59" s="49">
        <f aca="true" t="shared" si="13" ref="BE59:BE79">SUM(BA59:BD59)</f>
        <v>11</v>
      </c>
      <c r="BF59" s="50"/>
      <c r="BG59" s="7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</row>
    <row r="60" spans="1:92" ht="42" customHeight="1">
      <c r="A60" s="33"/>
      <c r="B60" s="34" t="s">
        <v>1401</v>
      </c>
      <c r="C60" s="314" t="s">
        <v>1402</v>
      </c>
      <c r="D60" s="327" t="s">
        <v>1403</v>
      </c>
      <c r="E60" s="54" t="s">
        <v>1333</v>
      </c>
      <c r="F60" s="35" t="s">
        <v>1041</v>
      </c>
      <c r="G60" s="55" t="s">
        <v>1404</v>
      </c>
      <c r="H60" s="54" t="s">
        <v>1405</v>
      </c>
      <c r="I60" s="35" t="s">
        <v>975</v>
      </c>
      <c r="J60" s="54" t="s">
        <v>1406</v>
      </c>
      <c r="K60" s="54" t="s">
        <v>990</v>
      </c>
      <c r="L60" s="56">
        <v>1700000</v>
      </c>
      <c r="M60" s="56">
        <v>1275000</v>
      </c>
      <c r="N60" s="57">
        <f t="shared" si="11"/>
        <v>1700000</v>
      </c>
      <c r="O60" s="56"/>
      <c r="P60" s="56">
        <v>660000</v>
      </c>
      <c r="Q60" s="56">
        <v>1040000</v>
      </c>
      <c r="R60" s="56"/>
      <c r="S60" s="56"/>
      <c r="T60" s="56"/>
      <c r="U60" s="56">
        <f t="shared" si="8"/>
        <v>0</v>
      </c>
      <c r="V60" s="56"/>
      <c r="W60" s="56"/>
      <c r="X60" s="56"/>
      <c r="Y60" s="56"/>
      <c r="Z60" s="56"/>
      <c r="AA60" s="57">
        <v>1700000</v>
      </c>
      <c r="AB60" s="58">
        <v>1275000</v>
      </c>
      <c r="AC60" s="58">
        <v>1275000</v>
      </c>
      <c r="AD60" s="59">
        <v>0.75</v>
      </c>
      <c r="AE60" s="60">
        <v>1275000</v>
      </c>
      <c r="AF60" s="61">
        <f t="shared" si="12"/>
        <v>0.75</v>
      </c>
      <c r="AG60" s="62" t="s">
        <v>1098</v>
      </c>
      <c r="AH60" s="62" t="s">
        <v>1145</v>
      </c>
      <c r="AI60" s="47"/>
      <c r="AJ60" s="47" t="s">
        <v>980</v>
      </c>
      <c r="AK60" s="47" t="s">
        <v>980</v>
      </c>
      <c r="AL60" s="47" t="s">
        <v>980</v>
      </c>
      <c r="AM60" s="47" t="s">
        <v>980</v>
      </c>
      <c r="AN60" s="47" t="s">
        <v>980</v>
      </c>
      <c r="AO60" s="47"/>
      <c r="AP60" s="47"/>
      <c r="AQ60" s="47"/>
      <c r="AR60" s="47" t="s">
        <v>980</v>
      </c>
      <c r="AS60" s="47" t="s">
        <v>980</v>
      </c>
      <c r="AT60" s="47" t="s">
        <v>980</v>
      </c>
      <c r="AU60" s="47" t="s">
        <v>980</v>
      </c>
      <c r="AV60" s="47" t="s">
        <v>980</v>
      </c>
      <c r="AW60" s="47" t="s">
        <v>981</v>
      </c>
      <c r="AX60" s="47"/>
      <c r="AY60" s="47"/>
      <c r="AZ60" s="47"/>
      <c r="BA60" s="48">
        <v>5</v>
      </c>
      <c r="BB60" s="48">
        <v>2</v>
      </c>
      <c r="BC60" s="48">
        <v>1</v>
      </c>
      <c r="BD60" s="48">
        <v>3</v>
      </c>
      <c r="BE60" s="49">
        <f t="shared" si="13"/>
        <v>11</v>
      </c>
      <c r="BF60" s="50"/>
      <c r="BG60" s="7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</row>
    <row r="61" spans="1:92" ht="39" customHeight="1">
      <c r="A61" s="33"/>
      <c r="B61" s="34" t="s">
        <v>1407</v>
      </c>
      <c r="C61" s="314" t="s">
        <v>1408</v>
      </c>
      <c r="D61" s="327" t="s">
        <v>1409</v>
      </c>
      <c r="E61" s="54" t="s">
        <v>1410</v>
      </c>
      <c r="F61" s="35" t="s">
        <v>1041</v>
      </c>
      <c r="G61" s="54" t="s">
        <v>1411</v>
      </c>
      <c r="H61" s="54" t="s">
        <v>1412</v>
      </c>
      <c r="I61" s="35" t="s">
        <v>975</v>
      </c>
      <c r="J61" s="54" t="s">
        <v>1413</v>
      </c>
      <c r="K61" s="54" t="s">
        <v>1414</v>
      </c>
      <c r="L61" s="56">
        <v>1750000</v>
      </c>
      <c r="M61" s="56">
        <v>1312500</v>
      </c>
      <c r="N61" s="57">
        <f t="shared" si="11"/>
        <v>1750000</v>
      </c>
      <c r="O61" s="56">
        <v>50000</v>
      </c>
      <c r="P61" s="74"/>
      <c r="Q61" s="56">
        <v>1700000</v>
      </c>
      <c r="R61" s="56"/>
      <c r="S61" s="56"/>
      <c r="T61" s="56"/>
      <c r="U61" s="56">
        <f t="shared" si="8"/>
        <v>0</v>
      </c>
      <c r="V61" s="56"/>
      <c r="W61" s="56"/>
      <c r="X61" s="56"/>
      <c r="Y61" s="56"/>
      <c r="Z61" s="56"/>
      <c r="AA61" s="56">
        <v>1750000</v>
      </c>
      <c r="AB61" s="58">
        <v>1312500</v>
      </c>
      <c r="AC61" s="58">
        <v>1312500</v>
      </c>
      <c r="AD61" s="59">
        <v>0.75</v>
      </c>
      <c r="AE61" s="60">
        <v>1312500</v>
      </c>
      <c r="AF61" s="61">
        <f t="shared" si="12"/>
        <v>0.75</v>
      </c>
      <c r="AG61" s="62" t="s">
        <v>1001</v>
      </c>
      <c r="AH61" s="62" t="s">
        <v>1155</v>
      </c>
      <c r="AI61" s="47"/>
      <c r="AJ61" s="47" t="s">
        <v>980</v>
      </c>
      <c r="AK61" s="47" t="s">
        <v>980</v>
      </c>
      <c r="AL61" s="47" t="s">
        <v>980</v>
      </c>
      <c r="AM61" s="47" t="s">
        <v>981</v>
      </c>
      <c r="AN61" s="47" t="s">
        <v>980</v>
      </c>
      <c r="AO61" s="47" t="s">
        <v>1013</v>
      </c>
      <c r="AP61" s="47" t="s">
        <v>1013</v>
      </c>
      <c r="AQ61" s="47" t="s">
        <v>1013</v>
      </c>
      <c r="AR61" s="47" t="s">
        <v>1266</v>
      </c>
      <c r="AS61" s="47" t="s">
        <v>980</v>
      </c>
      <c r="AT61" s="47" t="s">
        <v>980</v>
      </c>
      <c r="AU61" s="47" t="s">
        <v>980</v>
      </c>
      <c r="AV61" s="47" t="s">
        <v>980</v>
      </c>
      <c r="AW61" s="47" t="s">
        <v>980</v>
      </c>
      <c r="AX61" s="47">
        <v>39147</v>
      </c>
      <c r="AY61" s="47">
        <v>39148</v>
      </c>
      <c r="AZ61" s="47" t="s">
        <v>980</v>
      </c>
      <c r="BA61" s="48">
        <v>4</v>
      </c>
      <c r="BB61" s="48">
        <v>1</v>
      </c>
      <c r="BC61" s="48">
        <v>2</v>
      </c>
      <c r="BD61" s="48">
        <v>4</v>
      </c>
      <c r="BE61" s="49">
        <f t="shared" si="13"/>
        <v>11</v>
      </c>
      <c r="BF61" s="50"/>
      <c r="BG61" s="7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</row>
    <row r="62" spans="1:92" ht="47.25">
      <c r="A62" s="33"/>
      <c r="B62" s="34" t="s">
        <v>1415</v>
      </c>
      <c r="C62" s="314" t="s">
        <v>1416</v>
      </c>
      <c r="D62" s="327" t="s">
        <v>1417</v>
      </c>
      <c r="E62" s="54" t="s">
        <v>1418</v>
      </c>
      <c r="F62" s="35" t="s">
        <v>1041</v>
      </c>
      <c r="G62" s="54" t="s">
        <v>1419</v>
      </c>
      <c r="H62" s="54" t="s">
        <v>1420</v>
      </c>
      <c r="I62" s="35" t="s">
        <v>975</v>
      </c>
      <c r="J62" s="54" t="s">
        <v>1421</v>
      </c>
      <c r="K62" s="54" t="s">
        <v>927</v>
      </c>
      <c r="L62" s="56">
        <v>1300000</v>
      </c>
      <c r="M62" s="56">
        <v>975000</v>
      </c>
      <c r="N62" s="57">
        <f t="shared" si="11"/>
        <v>1300000</v>
      </c>
      <c r="O62" s="56"/>
      <c r="P62" s="56"/>
      <c r="Q62" s="56">
        <v>1300000</v>
      </c>
      <c r="R62" s="56"/>
      <c r="S62" s="56"/>
      <c r="T62" s="56"/>
      <c r="U62" s="56">
        <f aca="true" t="shared" si="14" ref="U62:U79">SUM(V62:Z62)</f>
        <v>0</v>
      </c>
      <c r="V62" s="56"/>
      <c r="W62" s="56"/>
      <c r="X62" s="56"/>
      <c r="Y62" s="56"/>
      <c r="Z62" s="56"/>
      <c r="AA62" s="56">
        <v>1300000</v>
      </c>
      <c r="AB62" s="58">
        <v>975000</v>
      </c>
      <c r="AC62" s="58">
        <v>975000</v>
      </c>
      <c r="AD62" s="59">
        <v>0.75</v>
      </c>
      <c r="AE62" s="60">
        <v>975000</v>
      </c>
      <c r="AF62" s="61">
        <f t="shared" si="12"/>
        <v>0.75</v>
      </c>
      <c r="AG62" s="62" t="s">
        <v>978</v>
      </c>
      <c r="AH62" s="62" t="s">
        <v>979</v>
      </c>
      <c r="AI62" s="47"/>
      <c r="AJ62" s="47" t="s">
        <v>980</v>
      </c>
      <c r="AK62" s="47" t="s">
        <v>980</v>
      </c>
      <c r="AL62" s="47" t="s">
        <v>980</v>
      </c>
      <c r="AM62" s="47" t="s">
        <v>980</v>
      </c>
      <c r="AN62" s="47" t="s">
        <v>980</v>
      </c>
      <c r="AO62" s="47" t="s">
        <v>1013</v>
      </c>
      <c r="AP62" s="47" t="s">
        <v>1013</v>
      </c>
      <c r="AQ62" s="47" t="s">
        <v>1013</v>
      </c>
      <c r="AR62" s="47" t="s">
        <v>980</v>
      </c>
      <c r="AS62" s="47" t="s">
        <v>980</v>
      </c>
      <c r="AT62" s="47" t="s">
        <v>980</v>
      </c>
      <c r="AU62" s="47" t="s">
        <v>980</v>
      </c>
      <c r="AV62" s="47" t="s">
        <v>980</v>
      </c>
      <c r="AW62" s="47" t="s">
        <v>981</v>
      </c>
      <c r="AX62" s="47"/>
      <c r="AY62" s="47"/>
      <c r="AZ62" s="47"/>
      <c r="BA62" s="48">
        <v>6</v>
      </c>
      <c r="BB62" s="48">
        <v>1</v>
      </c>
      <c r="BC62" s="48">
        <v>1</v>
      </c>
      <c r="BD62" s="48">
        <v>3</v>
      </c>
      <c r="BE62" s="49">
        <f t="shared" si="13"/>
        <v>11</v>
      </c>
      <c r="BF62" s="50"/>
      <c r="BG62" s="7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</row>
    <row r="63" spans="1:92" ht="47.25">
      <c r="A63" s="33"/>
      <c r="B63" s="34" t="s">
        <v>1422</v>
      </c>
      <c r="C63" s="314" t="s">
        <v>1423</v>
      </c>
      <c r="D63" s="327" t="s">
        <v>1424</v>
      </c>
      <c r="E63" s="54" t="s">
        <v>1425</v>
      </c>
      <c r="F63" s="35" t="s">
        <v>1426</v>
      </c>
      <c r="G63" s="54" t="s">
        <v>1427</v>
      </c>
      <c r="H63" s="54" t="s">
        <v>1428</v>
      </c>
      <c r="I63" s="35" t="s">
        <v>975</v>
      </c>
      <c r="J63" s="54" t="s">
        <v>1429</v>
      </c>
      <c r="K63" s="54" t="s">
        <v>927</v>
      </c>
      <c r="L63" s="56">
        <v>240000</v>
      </c>
      <c r="M63" s="56">
        <v>180000</v>
      </c>
      <c r="N63" s="57">
        <f t="shared" si="11"/>
        <v>240000</v>
      </c>
      <c r="O63" s="56"/>
      <c r="P63" s="56"/>
      <c r="Q63" s="56">
        <v>240000</v>
      </c>
      <c r="R63" s="56"/>
      <c r="S63" s="56"/>
      <c r="T63" s="56"/>
      <c r="U63" s="56">
        <f t="shared" si="14"/>
        <v>25000</v>
      </c>
      <c r="V63" s="56">
        <v>25000</v>
      </c>
      <c r="W63" s="56"/>
      <c r="X63" s="56"/>
      <c r="Y63" s="56"/>
      <c r="Z63" s="56"/>
      <c r="AA63" s="56">
        <v>240000</v>
      </c>
      <c r="AB63" s="58">
        <v>180000</v>
      </c>
      <c r="AC63" s="58">
        <v>180000</v>
      </c>
      <c r="AD63" s="59">
        <v>0.75</v>
      </c>
      <c r="AE63" s="75">
        <f>L63/2</f>
        <v>120000</v>
      </c>
      <c r="AF63" s="61">
        <f t="shared" si="12"/>
        <v>0.5</v>
      </c>
      <c r="AG63" s="62" t="s">
        <v>1430</v>
      </c>
      <c r="AH63" s="62" t="s">
        <v>1126</v>
      </c>
      <c r="AI63" s="47"/>
      <c r="AJ63" s="47" t="s">
        <v>980</v>
      </c>
      <c r="AK63" s="47" t="s">
        <v>980</v>
      </c>
      <c r="AL63" s="47" t="s">
        <v>980</v>
      </c>
      <c r="AM63" s="47" t="s">
        <v>980</v>
      </c>
      <c r="AN63" s="47" t="s">
        <v>980</v>
      </c>
      <c r="AO63" s="47" t="s">
        <v>980</v>
      </c>
      <c r="AP63" s="47" t="s">
        <v>980</v>
      </c>
      <c r="AQ63" s="47" t="s">
        <v>980</v>
      </c>
      <c r="AR63" s="47" t="s">
        <v>980</v>
      </c>
      <c r="AS63" s="47" t="s">
        <v>980</v>
      </c>
      <c r="AT63" s="47" t="s">
        <v>980</v>
      </c>
      <c r="AU63" s="47" t="s">
        <v>981</v>
      </c>
      <c r="AV63" s="47" t="s">
        <v>980</v>
      </c>
      <c r="AW63" s="47" t="s">
        <v>980</v>
      </c>
      <c r="AX63" s="47">
        <v>39147</v>
      </c>
      <c r="AY63" s="47">
        <v>39148</v>
      </c>
      <c r="AZ63" s="47" t="s">
        <v>980</v>
      </c>
      <c r="BA63" s="48">
        <v>4</v>
      </c>
      <c r="BB63" s="48">
        <v>2</v>
      </c>
      <c r="BC63" s="48">
        <v>2</v>
      </c>
      <c r="BD63" s="48">
        <v>3</v>
      </c>
      <c r="BE63" s="49">
        <f t="shared" si="13"/>
        <v>11</v>
      </c>
      <c r="BF63" s="50"/>
      <c r="BG63" s="7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</row>
    <row r="64" spans="1:92" ht="47.25">
      <c r="A64" s="33"/>
      <c r="B64" s="34" t="s">
        <v>1431</v>
      </c>
      <c r="C64" s="314" t="s">
        <v>1432</v>
      </c>
      <c r="D64" s="327" t="s">
        <v>1433</v>
      </c>
      <c r="E64" s="54" t="s">
        <v>1434</v>
      </c>
      <c r="F64" s="35" t="s">
        <v>972</v>
      </c>
      <c r="G64" s="54" t="s">
        <v>1435</v>
      </c>
      <c r="H64" s="54" t="s">
        <v>1436</v>
      </c>
      <c r="I64" s="35" t="s">
        <v>975</v>
      </c>
      <c r="J64" s="54" t="s">
        <v>1437</v>
      </c>
      <c r="K64" s="54" t="s">
        <v>1125</v>
      </c>
      <c r="L64" s="56">
        <v>629200</v>
      </c>
      <c r="M64" s="56">
        <v>471900</v>
      </c>
      <c r="N64" s="57">
        <f t="shared" si="11"/>
        <v>629200</v>
      </c>
      <c r="O64" s="56">
        <v>10000</v>
      </c>
      <c r="P64" s="56">
        <v>286000</v>
      </c>
      <c r="Q64" s="56">
        <v>333200</v>
      </c>
      <c r="R64" s="56"/>
      <c r="S64" s="56"/>
      <c r="T64" s="56"/>
      <c r="U64" s="56">
        <f t="shared" si="14"/>
        <v>0</v>
      </c>
      <c r="V64" s="56"/>
      <c r="W64" s="56"/>
      <c r="X64" s="56"/>
      <c r="Y64" s="56"/>
      <c r="Z64" s="56"/>
      <c r="AA64" s="56">
        <v>629200</v>
      </c>
      <c r="AB64" s="58">
        <v>471900</v>
      </c>
      <c r="AC64" s="58">
        <v>471900</v>
      </c>
      <c r="AD64" s="59">
        <v>0.75</v>
      </c>
      <c r="AE64" s="60">
        <v>471900</v>
      </c>
      <c r="AF64" s="61">
        <f t="shared" si="12"/>
        <v>0.75</v>
      </c>
      <c r="AG64" s="62" t="s">
        <v>1012</v>
      </c>
      <c r="AH64" s="62" t="s">
        <v>1024</v>
      </c>
      <c r="AI64" s="47"/>
      <c r="AJ64" s="47" t="s">
        <v>980</v>
      </c>
      <c r="AK64" s="47" t="s">
        <v>980</v>
      </c>
      <c r="AL64" s="47" t="s">
        <v>980</v>
      </c>
      <c r="AM64" s="47" t="s">
        <v>980</v>
      </c>
      <c r="AN64" s="47" t="s">
        <v>980</v>
      </c>
      <c r="AO64" s="47" t="s">
        <v>1013</v>
      </c>
      <c r="AP64" s="47" t="s">
        <v>1013</v>
      </c>
      <c r="AQ64" s="47" t="s">
        <v>1013</v>
      </c>
      <c r="AR64" s="47" t="s">
        <v>980</v>
      </c>
      <c r="AS64" s="47" t="s">
        <v>980</v>
      </c>
      <c r="AT64" s="47" t="s">
        <v>980</v>
      </c>
      <c r="AU64" s="47" t="s">
        <v>980</v>
      </c>
      <c r="AV64" s="47" t="s">
        <v>980</v>
      </c>
      <c r="AW64" s="47" t="s">
        <v>981</v>
      </c>
      <c r="AX64" s="47"/>
      <c r="AY64" s="47"/>
      <c r="AZ64" s="47"/>
      <c r="BA64" s="48">
        <v>5</v>
      </c>
      <c r="BB64" s="48">
        <v>1</v>
      </c>
      <c r="BC64" s="48">
        <v>1</v>
      </c>
      <c r="BD64" s="48">
        <v>4</v>
      </c>
      <c r="BE64" s="49">
        <f t="shared" si="13"/>
        <v>11</v>
      </c>
      <c r="BF64" s="50"/>
      <c r="BG64" s="7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</row>
    <row r="65" spans="1:92" ht="47.25">
      <c r="A65" s="33"/>
      <c r="B65" s="34" t="s">
        <v>1438</v>
      </c>
      <c r="C65" s="314" t="s">
        <v>1439</v>
      </c>
      <c r="D65" s="327" t="s">
        <v>1440</v>
      </c>
      <c r="E65" s="54" t="s">
        <v>1441</v>
      </c>
      <c r="F65" s="35" t="s">
        <v>1041</v>
      </c>
      <c r="G65" s="54" t="s">
        <v>1442</v>
      </c>
      <c r="H65" s="54" t="s">
        <v>1443</v>
      </c>
      <c r="I65" s="35" t="s">
        <v>975</v>
      </c>
      <c r="J65" s="54" t="s">
        <v>1444</v>
      </c>
      <c r="K65" s="54" t="s">
        <v>1445</v>
      </c>
      <c r="L65" s="56">
        <v>1800000</v>
      </c>
      <c r="M65" s="56">
        <v>1350000</v>
      </c>
      <c r="N65" s="57">
        <f t="shared" si="11"/>
        <v>1800000</v>
      </c>
      <c r="O65" s="56"/>
      <c r="P65" s="56"/>
      <c r="Q65" s="56">
        <v>1800000</v>
      </c>
      <c r="R65" s="56"/>
      <c r="S65" s="56"/>
      <c r="T65" s="56"/>
      <c r="U65" s="56">
        <f t="shared" si="14"/>
        <v>0</v>
      </c>
      <c r="V65" s="56"/>
      <c r="W65" s="56"/>
      <c r="X65" s="56"/>
      <c r="Y65" s="56"/>
      <c r="Z65" s="56"/>
      <c r="AA65" s="57">
        <v>1800000</v>
      </c>
      <c r="AB65" s="58">
        <v>1350000</v>
      </c>
      <c r="AC65" s="58">
        <v>1350000</v>
      </c>
      <c r="AD65" s="59">
        <v>0.75</v>
      </c>
      <c r="AE65" s="60">
        <v>1350000</v>
      </c>
      <c r="AF65" s="61">
        <f t="shared" si="12"/>
        <v>0.75</v>
      </c>
      <c r="AG65" s="62" t="s">
        <v>1001</v>
      </c>
      <c r="AH65" s="62" t="s">
        <v>1446</v>
      </c>
      <c r="AI65" s="47"/>
      <c r="AJ65" s="47" t="s">
        <v>980</v>
      </c>
      <c r="AK65" s="47" t="s">
        <v>980</v>
      </c>
      <c r="AL65" s="47" t="s">
        <v>980</v>
      </c>
      <c r="AM65" s="47" t="s">
        <v>980</v>
      </c>
      <c r="AN65" s="47" t="s">
        <v>980</v>
      </c>
      <c r="AO65" s="47" t="s">
        <v>1013</v>
      </c>
      <c r="AP65" s="47" t="s">
        <v>1013</v>
      </c>
      <c r="AQ65" s="47" t="s">
        <v>1013</v>
      </c>
      <c r="AR65" s="47" t="s">
        <v>980</v>
      </c>
      <c r="AS65" s="47" t="s">
        <v>980</v>
      </c>
      <c r="AT65" s="47" t="s">
        <v>980</v>
      </c>
      <c r="AU65" s="47" t="s">
        <v>981</v>
      </c>
      <c r="AV65" s="47" t="s">
        <v>980</v>
      </c>
      <c r="AW65" s="47" t="s">
        <v>980</v>
      </c>
      <c r="AX65" s="47">
        <v>39147</v>
      </c>
      <c r="AY65" s="47">
        <v>39148</v>
      </c>
      <c r="AZ65" s="47" t="s">
        <v>980</v>
      </c>
      <c r="BA65" s="48">
        <v>6</v>
      </c>
      <c r="BB65" s="48">
        <v>1</v>
      </c>
      <c r="BC65" s="48">
        <v>1</v>
      </c>
      <c r="BD65" s="48">
        <v>3</v>
      </c>
      <c r="BE65" s="49">
        <f t="shared" si="13"/>
        <v>11</v>
      </c>
      <c r="BF65" s="50"/>
      <c r="BG65" s="7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</row>
    <row r="66" spans="1:92" ht="47.25">
      <c r="A66" s="33"/>
      <c r="B66" s="34" t="s">
        <v>1447</v>
      </c>
      <c r="C66" s="314" t="s">
        <v>1448</v>
      </c>
      <c r="D66" s="327" t="s">
        <v>1449</v>
      </c>
      <c r="E66" s="54" t="s">
        <v>1450</v>
      </c>
      <c r="F66" s="35" t="s">
        <v>1041</v>
      </c>
      <c r="G66" s="54" t="s">
        <v>1451</v>
      </c>
      <c r="H66" s="54" t="s">
        <v>1452</v>
      </c>
      <c r="I66" s="35" t="s">
        <v>975</v>
      </c>
      <c r="J66" s="54" t="s">
        <v>1453</v>
      </c>
      <c r="K66" s="54" t="s">
        <v>1454</v>
      </c>
      <c r="L66" s="56">
        <v>1672400</v>
      </c>
      <c r="M66" s="56">
        <v>1254200</v>
      </c>
      <c r="N66" s="57">
        <f t="shared" si="11"/>
        <v>1672400</v>
      </c>
      <c r="O66" s="56"/>
      <c r="P66" s="56">
        <v>859100</v>
      </c>
      <c r="Q66" s="56">
        <v>813300</v>
      </c>
      <c r="R66" s="56"/>
      <c r="S66" s="56"/>
      <c r="T66" s="56"/>
      <c r="U66" s="56">
        <f t="shared" si="14"/>
        <v>339100</v>
      </c>
      <c r="V66" s="56">
        <v>339100</v>
      </c>
      <c r="W66" s="56"/>
      <c r="X66" s="56"/>
      <c r="Y66" s="56"/>
      <c r="Z66" s="56"/>
      <c r="AA66" s="57">
        <v>1672400</v>
      </c>
      <c r="AB66" s="58">
        <v>1254200</v>
      </c>
      <c r="AC66" s="58">
        <v>1254200</v>
      </c>
      <c r="AD66" s="59">
        <v>0.75</v>
      </c>
      <c r="AE66" s="60">
        <v>1254200</v>
      </c>
      <c r="AF66" s="61">
        <f t="shared" si="12"/>
        <v>0.749940205692418</v>
      </c>
      <c r="AG66" s="62" t="s">
        <v>1455</v>
      </c>
      <c r="AH66" s="62" t="s">
        <v>1099</v>
      </c>
      <c r="AI66" s="47"/>
      <c r="AJ66" s="47" t="s">
        <v>980</v>
      </c>
      <c r="AK66" s="47" t="s">
        <v>980</v>
      </c>
      <c r="AL66" s="47" t="s">
        <v>980</v>
      </c>
      <c r="AM66" s="47" t="s">
        <v>980</v>
      </c>
      <c r="AN66" s="47" t="s">
        <v>981</v>
      </c>
      <c r="AO66" s="47" t="s">
        <v>1013</v>
      </c>
      <c r="AP66" s="47" t="s">
        <v>1013</v>
      </c>
      <c r="AQ66" s="47" t="s">
        <v>1013</v>
      </c>
      <c r="AR66" s="47" t="s">
        <v>980</v>
      </c>
      <c r="AS66" s="47" t="s">
        <v>980</v>
      </c>
      <c r="AT66" s="47" t="s">
        <v>980</v>
      </c>
      <c r="AU66" s="47" t="s">
        <v>980</v>
      </c>
      <c r="AV66" s="47" t="s">
        <v>980</v>
      </c>
      <c r="AW66" s="47" t="s">
        <v>980</v>
      </c>
      <c r="AX66" s="47">
        <v>39146</v>
      </c>
      <c r="AY66" s="47">
        <v>39148</v>
      </c>
      <c r="AZ66" s="47" t="s">
        <v>980</v>
      </c>
      <c r="BA66" s="48">
        <v>5</v>
      </c>
      <c r="BB66" s="48">
        <v>1</v>
      </c>
      <c r="BC66" s="48">
        <v>1</v>
      </c>
      <c r="BD66" s="48">
        <v>4</v>
      </c>
      <c r="BE66" s="49">
        <f t="shared" si="13"/>
        <v>11</v>
      </c>
      <c r="BF66" s="50"/>
      <c r="BG66" s="7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  <row r="67" spans="1:92" ht="47.25">
      <c r="A67" s="33"/>
      <c r="B67" s="34" t="s">
        <v>1456</v>
      </c>
      <c r="C67" s="314" t="s">
        <v>1457</v>
      </c>
      <c r="D67" s="327" t="s">
        <v>1458</v>
      </c>
      <c r="E67" s="54" t="s">
        <v>1459</v>
      </c>
      <c r="F67" s="35" t="s">
        <v>1041</v>
      </c>
      <c r="G67" s="54" t="s">
        <v>1460</v>
      </c>
      <c r="H67" s="54" t="s">
        <v>1461</v>
      </c>
      <c r="I67" s="35" t="s">
        <v>975</v>
      </c>
      <c r="J67" s="54" t="s">
        <v>1462</v>
      </c>
      <c r="K67" s="54" t="s">
        <v>1463</v>
      </c>
      <c r="L67" s="56">
        <v>1376000</v>
      </c>
      <c r="M67" s="56">
        <v>1032000</v>
      </c>
      <c r="N67" s="57">
        <f t="shared" si="11"/>
        <v>1376000</v>
      </c>
      <c r="O67" s="56"/>
      <c r="P67" s="56">
        <v>576000</v>
      </c>
      <c r="Q67" s="56">
        <v>800000</v>
      </c>
      <c r="R67" s="56"/>
      <c r="S67" s="56"/>
      <c r="T67" s="56"/>
      <c r="U67" s="56">
        <f t="shared" si="14"/>
        <v>0</v>
      </c>
      <c r="V67" s="56"/>
      <c r="W67" s="56"/>
      <c r="X67" s="56"/>
      <c r="Y67" s="56"/>
      <c r="Z67" s="56"/>
      <c r="AA67" s="57">
        <v>1376000</v>
      </c>
      <c r="AB67" s="58">
        <v>1032000</v>
      </c>
      <c r="AC67" s="58">
        <v>1032000</v>
      </c>
      <c r="AD67" s="59">
        <v>0.75</v>
      </c>
      <c r="AE67" s="60">
        <v>1032000</v>
      </c>
      <c r="AF67" s="61">
        <f t="shared" si="12"/>
        <v>0.75</v>
      </c>
      <c r="AG67" s="62" t="s">
        <v>1001</v>
      </c>
      <c r="AH67" s="62" t="s">
        <v>991</v>
      </c>
      <c r="AI67" s="47"/>
      <c r="AJ67" s="47" t="s">
        <v>980</v>
      </c>
      <c r="AK67" s="47" t="s">
        <v>980</v>
      </c>
      <c r="AL67" s="47" t="s">
        <v>980</v>
      </c>
      <c r="AM67" s="47" t="s">
        <v>980</v>
      </c>
      <c r="AN67" s="47" t="s">
        <v>980</v>
      </c>
      <c r="AO67" s="47" t="s">
        <v>1013</v>
      </c>
      <c r="AP67" s="47" t="s">
        <v>1013</v>
      </c>
      <c r="AQ67" s="47" t="s">
        <v>1013</v>
      </c>
      <c r="AR67" s="47" t="s">
        <v>980</v>
      </c>
      <c r="AS67" s="47" t="s">
        <v>980</v>
      </c>
      <c r="AT67" s="47" t="s">
        <v>980</v>
      </c>
      <c r="AU67" s="47" t="s">
        <v>980</v>
      </c>
      <c r="AV67" s="47" t="s">
        <v>980</v>
      </c>
      <c r="AW67" s="47" t="s">
        <v>1014</v>
      </c>
      <c r="AX67" s="47">
        <v>39146</v>
      </c>
      <c r="AY67" s="47"/>
      <c r="AZ67" s="47"/>
      <c r="BA67" s="48">
        <v>5</v>
      </c>
      <c r="BB67" s="48">
        <v>1</v>
      </c>
      <c r="BC67" s="48">
        <v>1</v>
      </c>
      <c r="BD67" s="48">
        <v>3</v>
      </c>
      <c r="BE67" s="49">
        <f t="shared" si="13"/>
        <v>10</v>
      </c>
      <c r="BF67" s="50"/>
      <c r="BG67" s="7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</row>
    <row r="68" spans="1:92" ht="31.5">
      <c r="A68" s="33"/>
      <c r="B68" s="34" t="s">
        <v>1464</v>
      </c>
      <c r="C68" s="314" t="s">
        <v>1465</v>
      </c>
      <c r="D68" s="327" t="s">
        <v>1466</v>
      </c>
      <c r="E68" s="54" t="s">
        <v>1467</v>
      </c>
      <c r="F68" s="35" t="s">
        <v>1041</v>
      </c>
      <c r="G68" s="55" t="s">
        <v>1468</v>
      </c>
      <c r="H68" s="54" t="s">
        <v>1469</v>
      </c>
      <c r="I68" s="35" t="s">
        <v>975</v>
      </c>
      <c r="J68" s="54" t="s">
        <v>1470</v>
      </c>
      <c r="K68" s="54" t="s">
        <v>1321</v>
      </c>
      <c r="L68" s="56">
        <v>550000</v>
      </c>
      <c r="M68" s="56">
        <v>412500</v>
      </c>
      <c r="N68" s="57">
        <f t="shared" si="11"/>
        <v>550000</v>
      </c>
      <c r="O68" s="56"/>
      <c r="P68" s="56">
        <v>230000</v>
      </c>
      <c r="Q68" s="56">
        <v>320000</v>
      </c>
      <c r="R68" s="56"/>
      <c r="S68" s="56"/>
      <c r="T68" s="56"/>
      <c r="U68" s="56">
        <f t="shared" si="14"/>
        <v>0</v>
      </c>
      <c r="V68" s="56"/>
      <c r="W68" s="56"/>
      <c r="X68" s="56"/>
      <c r="Y68" s="56"/>
      <c r="Z68" s="56"/>
      <c r="AA68" s="57">
        <v>550000</v>
      </c>
      <c r="AB68" s="58">
        <v>412500</v>
      </c>
      <c r="AC68" s="58">
        <v>412500</v>
      </c>
      <c r="AD68" s="59">
        <v>0.75</v>
      </c>
      <c r="AE68" s="60">
        <v>412500</v>
      </c>
      <c r="AF68" s="61">
        <f t="shared" si="12"/>
        <v>0.75</v>
      </c>
      <c r="AG68" s="62" t="s">
        <v>1079</v>
      </c>
      <c r="AH68" s="62" t="s">
        <v>1099</v>
      </c>
      <c r="AI68" s="47"/>
      <c r="AJ68" s="47" t="s">
        <v>980</v>
      </c>
      <c r="AK68" s="47" t="s">
        <v>980</v>
      </c>
      <c r="AL68" s="47" t="s">
        <v>980</v>
      </c>
      <c r="AM68" s="47" t="s">
        <v>980</v>
      </c>
      <c r="AN68" s="47" t="s">
        <v>980</v>
      </c>
      <c r="AO68" s="47"/>
      <c r="AP68" s="47"/>
      <c r="AQ68" s="47"/>
      <c r="AR68" s="47" t="s">
        <v>980</v>
      </c>
      <c r="AS68" s="47" t="s">
        <v>980</v>
      </c>
      <c r="AT68" s="47" t="s">
        <v>980</v>
      </c>
      <c r="AU68" s="47" t="s">
        <v>980</v>
      </c>
      <c r="AV68" s="47" t="s">
        <v>980</v>
      </c>
      <c r="AW68" s="47" t="s">
        <v>981</v>
      </c>
      <c r="AX68" s="47"/>
      <c r="AY68" s="47"/>
      <c r="AZ68" s="47"/>
      <c r="BA68" s="48">
        <v>6</v>
      </c>
      <c r="BB68" s="48">
        <v>1</v>
      </c>
      <c r="BC68" s="48">
        <v>1</v>
      </c>
      <c r="BD68" s="48">
        <v>2</v>
      </c>
      <c r="BE68" s="49">
        <f t="shared" si="13"/>
        <v>10</v>
      </c>
      <c r="BF68" s="50"/>
      <c r="BG68" s="7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</row>
    <row r="69" spans="1:92" ht="47.25">
      <c r="A69" s="33"/>
      <c r="B69" s="34" t="s">
        <v>1471</v>
      </c>
      <c r="C69" s="314" t="s">
        <v>1472</v>
      </c>
      <c r="D69" s="327" t="s">
        <v>1473</v>
      </c>
      <c r="E69" s="54" t="s">
        <v>1474</v>
      </c>
      <c r="F69" s="35" t="s">
        <v>1041</v>
      </c>
      <c r="G69" s="54" t="s">
        <v>1475</v>
      </c>
      <c r="H69" s="54" t="s">
        <v>1476</v>
      </c>
      <c r="I69" s="35" t="s">
        <v>975</v>
      </c>
      <c r="J69" s="54" t="s">
        <v>1477</v>
      </c>
      <c r="K69" s="54" t="s">
        <v>1011</v>
      </c>
      <c r="L69" s="56">
        <v>1950000</v>
      </c>
      <c r="M69" s="56">
        <v>1460000</v>
      </c>
      <c r="N69" s="57">
        <f t="shared" si="11"/>
        <v>1950000</v>
      </c>
      <c r="O69" s="56">
        <v>60000</v>
      </c>
      <c r="P69" s="56">
        <v>450000</v>
      </c>
      <c r="Q69" s="56">
        <v>1440000</v>
      </c>
      <c r="R69" s="56"/>
      <c r="S69" s="56"/>
      <c r="T69" s="56"/>
      <c r="U69" s="56">
        <f t="shared" si="14"/>
        <v>0</v>
      </c>
      <c r="V69" s="56"/>
      <c r="W69" s="56"/>
      <c r="X69" s="56"/>
      <c r="Y69" s="56"/>
      <c r="Z69" s="56"/>
      <c r="AA69" s="57">
        <v>1950000</v>
      </c>
      <c r="AB69" s="58">
        <v>1462000</v>
      </c>
      <c r="AC69" s="58">
        <v>1462000</v>
      </c>
      <c r="AD69" s="59">
        <v>0.75</v>
      </c>
      <c r="AE69" s="60">
        <v>1462000</v>
      </c>
      <c r="AF69" s="61">
        <f t="shared" si="12"/>
        <v>0.7497435897435898</v>
      </c>
      <c r="AG69" s="62" t="s">
        <v>1455</v>
      </c>
      <c r="AH69" s="62" t="s">
        <v>1145</v>
      </c>
      <c r="AI69" s="76"/>
      <c r="AJ69" s="76" t="s">
        <v>980</v>
      </c>
      <c r="AK69" s="76" t="s">
        <v>980</v>
      </c>
      <c r="AL69" s="76" t="s">
        <v>980</v>
      </c>
      <c r="AM69" s="76" t="s">
        <v>980</v>
      </c>
      <c r="AN69" s="76" t="s">
        <v>980</v>
      </c>
      <c r="AO69" s="76" t="s">
        <v>1013</v>
      </c>
      <c r="AP69" s="76" t="s">
        <v>1013</v>
      </c>
      <c r="AQ69" s="76" t="s">
        <v>1013</v>
      </c>
      <c r="AR69" s="76" t="s">
        <v>980</v>
      </c>
      <c r="AS69" s="76" t="s">
        <v>980</v>
      </c>
      <c r="AT69" s="76" t="s">
        <v>980</v>
      </c>
      <c r="AU69" s="76" t="s">
        <v>980</v>
      </c>
      <c r="AV69" s="76" t="s">
        <v>980</v>
      </c>
      <c r="AW69" s="76" t="s">
        <v>980</v>
      </c>
      <c r="AX69" s="47">
        <v>39146</v>
      </c>
      <c r="AY69" s="76">
        <v>39148</v>
      </c>
      <c r="AZ69" s="76" t="s">
        <v>980</v>
      </c>
      <c r="BA69" s="48">
        <v>4</v>
      </c>
      <c r="BB69" s="48">
        <v>2</v>
      </c>
      <c r="BC69" s="48">
        <v>1</v>
      </c>
      <c r="BD69" s="48">
        <v>3</v>
      </c>
      <c r="BE69" s="49">
        <f t="shared" si="13"/>
        <v>10</v>
      </c>
      <c r="BF69" s="50"/>
      <c r="BG69" s="7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</row>
    <row r="70" spans="1:92" ht="47.25">
      <c r="A70" s="33"/>
      <c r="B70" s="34" t="s">
        <v>1478</v>
      </c>
      <c r="C70" s="314" t="s">
        <v>1479</v>
      </c>
      <c r="D70" s="327" t="s">
        <v>1480</v>
      </c>
      <c r="E70" s="54" t="s">
        <v>1481</v>
      </c>
      <c r="F70" s="35" t="s">
        <v>1041</v>
      </c>
      <c r="G70" s="54" t="s">
        <v>1482</v>
      </c>
      <c r="H70" s="54" t="s">
        <v>1483</v>
      </c>
      <c r="I70" s="35" t="s">
        <v>975</v>
      </c>
      <c r="J70" s="54" t="s">
        <v>1484</v>
      </c>
      <c r="K70" s="54" t="s">
        <v>1011</v>
      </c>
      <c r="L70" s="56">
        <v>4601643</v>
      </c>
      <c r="M70" s="56">
        <v>3400000</v>
      </c>
      <c r="N70" s="57">
        <f t="shared" si="11"/>
        <v>4601643</v>
      </c>
      <c r="O70" s="56"/>
      <c r="P70" s="56">
        <v>2101643</v>
      </c>
      <c r="Q70" s="56">
        <v>2500000</v>
      </c>
      <c r="R70" s="56"/>
      <c r="S70" s="56"/>
      <c r="T70" s="56"/>
      <c r="U70" s="56">
        <f t="shared" si="14"/>
        <v>0</v>
      </c>
      <c r="V70" s="56"/>
      <c r="W70" s="56"/>
      <c r="X70" s="56"/>
      <c r="Y70" s="56"/>
      <c r="Z70" s="56"/>
      <c r="AA70" s="57">
        <v>4601643</v>
      </c>
      <c r="AB70" s="58">
        <v>2000000</v>
      </c>
      <c r="AC70" s="58">
        <v>2000000</v>
      </c>
      <c r="AD70" s="59">
        <v>0.4346</v>
      </c>
      <c r="AE70" s="60">
        <v>2000000</v>
      </c>
      <c r="AF70" s="61">
        <f t="shared" si="12"/>
        <v>0.43462737113678745</v>
      </c>
      <c r="AG70" s="62" t="s">
        <v>1079</v>
      </c>
      <c r="AH70" s="62" t="s">
        <v>1145</v>
      </c>
      <c r="AI70" s="47"/>
      <c r="AJ70" s="47" t="s">
        <v>980</v>
      </c>
      <c r="AK70" s="47" t="s">
        <v>980</v>
      </c>
      <c r="AL70" s="47" t="s">
        <v>980</v>
      </c>
      <c r="AM70" s="47" t="s">
        <v>981</v>
      </c>
      <c r="AN70" s="47" t="s">
        <v>980</v>
      </c>
      <c r="AO70" s="47" t="s">
        <v>1013</v>
      </c>
      <c r="AP70" s="47" t="s">
        <v>1013</v>
      </c>
      <c r="AQ70" s="47" t="s">
        <v>1013</v>
      </c>
      <c r="AR70" s="47" t="s">
        <v>980</v>
      </c>
      <c r="AS70" s="47" t="s">
        <v>980</v>
      </c>
      <c r="AT70" s="47" t="s">
        <v>980</v>
      </c>
      <c r="AU70" s="47" t="s">
        <v>981</v>
      </c>
      <c r="AV70" s="47" t="s">
        <v>980</v>
      </c>
      <c r="AW70" s="47" t="s">
        <v>980</v>
      </c>
      <c r="AX70" s="47">
        <v>39146</v>
      </c>
      <c r="AY70" s="47">
        <v>39149</v>
      </c>
      <c r="AZ70" s="47" t="s">
        <v>980</v>
      </c>
      <c r="BA70" s="48">
        <v>6</v>
      </c>
      <c r="BB70" s="48">
        <v>1</v>
      </c>
      <c r="BC70" s="48">
        <v>2</v>
      </c>
      <c r="BD70" s="48">
        <v>1</v>
      </c>
      <c r="BE70" s="49">
        <f t="shared" si="13"/>
        <v>10</v>
      </c>
      <c r="BF70" s="50"/>
      <c r="BG70" s="73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</row>
    <row r="71" spans="1:92" ht="47.25">
      <c r="A71" s="33"/>
      <c r="B71" s="34" t="s">
        <v>1485</v>
      </c>
      <c r="C71" s="314" t="s">
        <v>1486</v>
      </c>
      <c r="D71" s="327" t="s">
        <v>1487</v>
      </c>
      <c r="E71" s="54" t="s">
        <v>1488</v>
      </c>
      <c r="F71" s="35" t="s">
        <v>1041</v>
      </c>
      <c r="G71" s="55" t="s">
        <v>1489</v>
      </c>
      <c r="H71" s="54" t="s">
        <v>1490</v>
      </c>
      <c r="I71" s="35" t="s">
        <v>975</v>
      </c>
      <c r="J71" s="54" t="s">
        <v>1491</v>
      </c>
      <c r="K71" s="54" t="s">
        <v>1033</v>
      </c>
      <c r="L71" s="56">
        <v>719950</v>
      </c>
      <c r="M71" s="56">
        <v>539963</v>
      </c>
      <c r="N71" s="57">
        <f t="shared" si="11"/>
        <v>719950</v>
      </c>
      <c r="O71" s="56">
        <v>41650</v>
      </c>
      <c r="P71" s="56">
        <v>107100</v>
      </c>
      <c r="Q71" s="56">
        <v>571200</v>
      </c>
      <c r="R71" s="56"/>
      <c r="S71" s="56"/>
      <c r="T71" s="56"/>
      <c r="U71" s="56">
        <f t="shared" si="14"/>
        <v>35700</v>
      </c>
      <c r="V71" s="56">
        <v>35700</v>
      </c>
      <c r="W71" s="56"/>
      <c r="X71" s="56"/>
      <c r="Y71" s="56"/>
      <c r="Z71" s="56"/>
      <c r="AA71" s="57">
        <v>719950</v>
      </c>
      <c r="AB71" s="58">
        <v>539963</v>
      </c>
      <c r="AC71" s="58">
        <v>539900</v>
      </c>
      <c r="AD71" s="59">
        <v>0.75</v>
      </c>
      <c r="AE71" s="60">
        <v>539900</v>
      </c>
      <c r="AF71" s="61">
        <f t="shared" si="12"/>
        <v>0.7499131884158622</v>
      </c>
      <c r="AG71" s="62" t="s">
        <v>1492</v>
      </c>
      <c r="AH71" s="62" t="s">
        <v>1155</v>
      </c>
      <c r="AI71" s="47"/>
      <c r="AJ71" s="47" t="s">
        <v>980</v>
      </c>
      <c r="AK71" s="47" t="s">
        <v>980</v>
      </c>
      <c r="AL71" s="47" t="s">
        <v>980</v>
      </c>
      <c r="AM71" s="47" t="s">
        <v>980</v>
      </c>
      <c r="AN71" s="47" t="s">
        <v>980</v>
      </c>
      <c r="AO71" s="47"/>
      <c r="AP71" s="47"/>
      <c r="AQ71" s="47"/>
      <c r="AR71" s="47" t="s">
        <v>980</v>
      </c>
      <c r="AS71" s="47" t="s">
        <v>980</v>
      </c>
      <c r="AT71" s="47" t="s">
        <v>980</v>
      </c>
      <c r="AU71" s="47" t="s">
        <v>980</v>
      </c>
      <c r="AV71" s="47" t="s">
        <v>980</v>
      </c>
      <c r="AW71" s="47" t="s">
        <v>981</v>
      </c>
      <c r="AX71" s="47"/>
      <c r="AY71" s="47"/>
      <c r="AZ71" s="47"/>
      <c r="BA71" s="48">
        <v>4</v>
      </c>
      <c r="BB71" s="48">
        <v>1</v>
      </c>
      <c r="BC71" s="48">
        <v>3</v>
      </c>
      <c r="BD71" s="48">
        <v>2</v>
      </c>
      <c r="BE71" s="49">
        <f t="shared" si="13"/>
        <v>10</v>
      </c>
      <c r="BF71" s="50"/>
      <c r="BG71" s="7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</row>
    <row r="72" spans="1:92" ht="47.25">
      <c r="A72" s="33"/>
      <c r="B72" s="34" t="s">
        <v>1493</v>
      </c>
      <c r="C72" s="314" t="s">
        <v>1494</v>
      </c>
      <c r="D72" s="327" t="s">
        <v>1495</v>
      </c>
      <c r="E72" s="54" t="s">
        <v>1496</v>
      </c>
      <c r="F72" s="35" t="s">
        <v>1041</v>
      </c>
      <c r="G72" s="55" t="s">
        <v>1497</v>
      </c>
      <c r="H72" s="55" t="s">
        <v>1498</v>
      </c>
      <c r="I72" s="77">
        <v>39083</v>
      </c>
      <c r="J72" s="54" t="s">
        <v>1499</v>
      </c>
      <c r="K72" s="54" t="s">
        <v>1000</v>
      </c>
      <c r="L72" s="56">
        <v>678300</v>
      </c>
      <c r="M72" s="56">
        <v>500000</v>
      </c>
      <c r="N72" s="57">
        <f t="shared" si="11"/>
        <v>678300</v>
      </c>
      <c r="O72" s="56"/>
      <c r="P72" s="56"/>
      <c r="Q72" s="56">
        <v>678300</v>
      </c>
      <c r="R72" s="56"/>
      <c r="S72" s="56"/>
      <c r="T72" s="56"/>
      <c r="U72" s="56">
        <f t="shared" si="14"/>
        <v>0</v>
      </c>
      <c r="V72" s="56"/>
      <c r="W72" s="56"/>
      <c r="X72" s="56"/>
      <c r="Y72" s="56"/>
      <c r="Z72" s="56"/>
      <c r="AA72" s="57">
        <v>678300</v>
      </c>
      <c r="AB72" s="58">
        <v>500000</v>
      </c>
      <c r="AC72" s="58">
        <v>500000</v>
      </c>
      <c r="AD72" s="59">
        <v>0.74</v>
      </c>
      <c r="AE72" s="60">
        <v>500000</v>
      </c>
      <c r="AF72" s="61">
        <f t="shared" si="12"/>
        <v>0.7371369600471768</v>
      </c>
      <c r="AG72" s="62" t="s">
        <v>1376</v>
      </c>
      <c r="AH72" s="62" t="s">
        <v>1500</v>
      </c>
      <c r="AI72" s="47"/>
      <c r="AJ72" s="47" t="s">
        <v>980</v>
      </c>
      <c r="AK72" s="47" t="s">
        <v>980</v>
      </c>
      <c r="AL72" s="47" t="s">
        <v>980</v>
      </c>
      <c r="AM72" s="47" t="s">
        <v>980</v>
      </c>
      <c r="AN72" s="47" t="s">
        <v>980</v>
      </c>
      <c r="AO72" s="47"/>
      <c r="AP72" s="47"/>
      <c r="AQ72" s="47"/>
      <c r="AR72" s="47" t="s">
        <v>980</v>
      </c>
      <c r="AS72" s="47" t="s">
        <v>980</v>
      </c>
      <c r="AT72" s="47" t="s">
        <v>980</v>
      </c>
      <c r="AU72" s="47" t="s">
        <v>980</v>
      </c>
      <c r="AV72" s="47" t="s">
        <v>980</v>
      </c>
      <c r="AW72" s="47" t="s">
        <v>981</v>
      </c>
      <c r="AX72" s="47"/>
      <c r="AY72" s="47"/>
      <c r="AZ72" s="47"/>
      <c r="BA72" s="48">
        <v>4</v>
      </c>
      <c r="BB72" s="48">
        <v>2</v>
      </c>
      <c r="BC72" s="48">
        <v>1</v>
      </c>
      <c r="BD72" s="48">
        <v>3</v>
      </c>
      <c r="BE72" s="49">
        <f t="shared" si="13"/>
        <v>10</v>
      </c>
      <c r="BF72" s="50"/>
      <c r="BG72" s="7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92" ht="47.25">
      <c r="A73" s="33"/>
      <c r="B73" s="34" t="s">
        <v>1501</v>
      </c>
      <c r="C73" s="314" t="s">
        <v>1502</v>
      </c>
      <c r="D73" s="327" t="s">
        <v>1503</v>
      </c>
      <c r="E73" s="54" t="s">
        <v>1504</v>
      </c>
      <c r="F73" s="35" t="s">
        <v>1041</v>
      </c>
      <c r="G73" s="54" t="s">
        <v>1505</v>
      </c>
      <c r="H73" s="54" t="s">
        <v>1506</v>
      </c>
      <c r="I73" s="35" t="s">
        <v>975</v>
      </c>
      <c r="J73" s="54" t="s">
        <v>1507</v>
      </c>
      <c r="K73" s="54" t="s">
        <v>1011</v>
      </c>
      <c r="L73" s="56">
        <v>391100</v>
      </c>
      <c r="M73" s="56">
        <v>293300</v>
      </c>
      <c r="N73" s="57">
        <f t="shared" si="11"/>
        <v>391100</v>
      </c>
      <c r="O73" s="56">
        <v>100000</v>
      </c>
      <c r="P73" s="56">
        <v>106500</v>
      </c>
      <c r="Q73" s="56">
        <v>184600</v>
      </c>
      <c r="R73" s="56"/>
      <c r="S73" s="56"/>
      <c r="T73" s="56"/>
      <c r="U73" s="56">
        <f t="shared" si="14"/>
        <v>0</v>
      </c>
      <c r="V73" s="56"/>
      <c r="W73" s="56"/>
      <c r="X73" s="56"/>
      <c r="Y73" s="56"/>
      <c r="Z73" s="56"/>
      <c r="AA73" s="57">
        <v>391100</v>
      </c>
      <c r="AB73" s="58">
        <v>293300</v>
      </c>
      <c r="AC73" s="58">
        <v>293300</v>
      </c>
      <c r="AD73" s="59">
        <v>0.75</v>
      </c>
      <c r="AE73" s="60">
        <v>293300</v>
      </c>
      <c r="AF73" s="61">
        <f t="shared" si="12"/>
        <v>0.7499360777294809</v>
      </c>
      <c r="AG73" s="62" t="s">
        <v>978</v>
      </c>
      <c r="AH73" s="62" t="s">
        <v>991</v>
      </c>
      <c r="AI73" s="47"/>
      <c r="AJ73" s="47" t="s">
        <v>980</v>
      </c>
      <c r="AK73" s="47" t="s">
        <v>980</v>
      </c>
      <c r="AL73" s="47" t="s">
        <v>980</v>
      </c>
      <c r="AM73" s="47" t="s">
        <v>980</v>
      </c>
      <c r="AN73" s="47" t="s">
        <v>981</v>
      </c>
      <c r="AO73" s="47" t="s">
        <v>1013</v>
      </c>
      <c r="AP73" s="47" t="s">
        <v>1013</v>
      </c>
      <c r="AQ73" s="47" t="s">
        <v>1013</v>
      </c>
      <c r="AR73" s="47" t="s">
        <v>980</v>
      </c>
      <c r="AS73" s="47" t="s">
        <v>980</v>
      </c>
      <c r="AT73" s="47" t="s">
        <v>980</v>
      </c>
      <c r="AU73" s="47" t="s">
        <v>981</v>
      </c>
      <c r="AV73" s="47" t="s">
        <v>980</v>
      </c>
      <c r="AW73" s="47" t="s">
        <v>980</v>
      </c>
      <c r="AX73" s="47">
        <v>39147</v>
      </c>
      <c r="AY73" s="47">
        <v>39149</v>
      </c>
      <c r="AZ73" s="47" t="s">
        <v>980</v>
      </c>
      <c r="BA73" s="48">
        <v>4</v>
      </c>
      <c r="BB73" s="48">
        <v>1</v>
      </c>
      <c r="BC73" s="48">
        <v>1</v>
      </c>
      <c r="BD73" s="48">
        <v>3</v>
      </c>
      <c r="BE73" s="49">
        <f t="shared" si="13"/>
        <v>9</v>
      </c>
      <c r="BF73" s="50"/>
      <c r="BG73" s="7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</row>
    <row r="74" spans="1:92" ht="47.25">
      <c r="A74" s="33"/>
      <c r="B74" s="34" t="s">
        <v>1508</v>
      </c>
      <c r="C74" s="314" t="s">
        <v>1509</v>
      </c>
      <c r="D74" s="327" t="s">
        <v>1510</v>
      </c>
      <c r="E74" s="54" t="s">
        <v>1511</v>
      </c>
      <c r="F74" s="35" t="s">
        <v>1041</v>
      </c>
      <c r="G74" s="55" t="s">
        <v>1512</v>
      </c>
      <c r="H74" s="54" t="s">
        <v>1513</v>
      </c>
      <c r="I74" s="35" t="s">
        <v>975</v>
      </c>
      <c r="J74" s="54" t="s">
        <v>1514</v>
      </c>
      <c r="K74" s="54" t="s">
        <v>1515</v>
      </c>
      <c r="L74" s="56">
        <v>400000</v>
      </c>
      <c r="M74" s="56">
        <v>300000</v>
      </c>
      <c r="N74" s="57">
        <f t="shared" si="11"/>
        <v>0</v>
      </c>
      <c r="O74" s="56"/>
      <c r="P74" s="56"/>
      <c r="Q74" s="56"/>
      <c r="R74" s="56"/>
      <c r="S74" s="56"/>
      <c r="T74" s="56"/>
      <c r="U74" s="56">
        <f t="shared" si="14"/>
        <v>0</v>
      </c>
      <c r="V74" s="56"/>
      <c r="W74" s="56"/>
      <c r="X74" s="56"/>
      <c r="Y74" s="56"/>
      <c r="Z74" s="56"/>
      <c r="AA74" s="57">
        <v>400000</v>
      </c>
      <c r="AB74" s="58">
        <v>300000</v>
      </c>
      <c r="AC74" s="58">
        <v>300000</v>
      </c>
      <c r="AD74" s="59">
        <v>0.75</v>
      </c>
      <c r="AE74" s="60">
        <v>300000</v>
      </c>
      <c r="AF74" s="61">
        <f t="shared" si="12"/>
        <v>0.75</v>
      </c>
      <c r="AG74" s="62" t="s">
        <v>1098</v>
      </c>
      <c r="AH74" s="62" t="s">
        <v>1099</v>
      </c>
      <c r="AI74" s="47"/>
      <c r="AJ74" s="47" t="s">
        <v>1516</v>
      </c>
      <c r="AK74" s="47" t="s">
        <v>1516</v>
      </c>
      <c r="AL74" s="47" t="s">
        <v>981</v>
      </c>
      <c r="AM74" s="47" t="s">
        <v>981</v>
      </c>
      <c r="AN74" s="47" t="s">
        <v>981</v>
      </c>
      <c r="AO74" s="47"/>
      <c r="AP74" s="47"/>
      <c r="AQ74" s="47"/>
      <c r="AR74" s="47" t="s">
        <v>981</v>
      </c>
      <c r="AS74" s="47" t="s">
        <v>980</v>
      </c>
      <c r="AT74" s="47" t="s">
        <v>980</v>
      </c>
      <c r="AU74" s="47" t="s">
        <v>980</v>
      </c>
      <c r="AV74" s="47" t="s">
        <v>981</v>
      </c>
      <c r="AW74" s="47" t="s">
        <v>980</v>
      </c>
      <c r="AX74" s="47"/>
      <c r="AY74" s="47"/>
      <c r="AZ74" s="47"/>
      <c r="BA74" s="48">
        <v>6</v>
      </c>
      <c r="BB74" s="48">
        <v>2</v>
      </c>
      <c r="BC74" s="48">
        <v>1</v>
      </c>
      <c r="BD74" s="48">
        <v>0</v>
      </c>
      <c r="BE74" s="49">
        <f t="shared" si="13"/>
        <v>9</v>
      </c>
      <c r="BF74" s="50"/>
      <c r="BG74" s="7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</row>
    <row r="75" spans="1:92" ht="31.5">
      <c r="A75" s="33"/>
      <c r="B75" s="34" t="s">
        <v>1517</v>
      </c>
      <c r="C75" s="314" t="s">
        <v>1518</v>
      </c>
      <c r="D75" s="327" t="s">
        <v>1519</v>
      </c>
      <c r="E75" s="54" t="s">
        <v>1520</v>
      </c>
      <c r="F75" s="35" t="s">
        <v>1041</v>
      </c>
      <c r="G75" s="55" t="s">
        <v>1521</v>
      </c>
      <c r="H75" s="54" t="s">
        <v>1522</v>
      </c>
      <c r="I75" s="35" t="s">
        <v>975</v>
      </c>
      <c r="J75" s="54" t="s">
        <v>1523</v>
      </c>
      <c r="K75" s="54" t="s">
        <v>1033</v>
      </c>
      <c r="L75" s="56">
        <v>1000000</v>
      </c>
      <c r="M75" s="56">
        <v>750000</v>
      </c>
      <c r="N75" s="57">
        <f t="shared" si="11"/>
        <v>1000000</v>
      </c>
      <c r="O75" s="56">
        <v>50000</v>
      </c>
      <c r="P75" s="56">
        <v>300000</v>
      </c>
      <c r="Q75" s="56">
        <v>650000</v>
      </c>
      <c r="R75" s="56"/>
      <c r="S75" s="56"/>
      <c r="T75" s="56"/>
      <c r="U75" s="56">
        <f t="shared" si="14"/>
        <v>0</v>
      </c>
      <c r="V75" s="56"/>
      <c r="W75" s="56"/>
      <c r="X75" s="56"/>
      <c r="Y75" s="56"/>
      <c r="Z75" s="56"/>
      <c r="AA75" s="57">
        <v>1000000</v>
      </c>
      <c r="AB75" s="58">
        <v>750000</v>
      </c>
      <c r="AC75" s="58">
        <v>750000</v>
      </c>
      <c r="AD75" s="59">
        <v>0.75</v>
      </c>
      <c r="AE75" s="60">
        <v>750000</v>
      </c>
      <c r="AF75" s="61">
        <f t="shared" si="12"/>
        <v>0.75</v>
      </c>
      <c r="AG75" s="62" t="s">
        <v>1001</v>
      </c>
      <c r="AH75" s="62" t="s">
        <v>1155</v>
      </c>
      <c r="AI75" s="47"/>
      <c r="AJ75" s="47" t="s">
        <v>980</v>
      </c>
      <c r="AK75" s="47" t="s">
        <v>980</v>
      </c>
      <c r="AL75" s="47" t="s">
        <v>980</v>
      </c>
      <c r="AM75" s="47" t="s">
        <v>981</v>
      </c>
      <c r="AN75" s="47" t="s">
        <v>980</v>
      </c>
      <c r="AO75" s="47"/>
      <c r="AP75" s="47"/>
      <c r="AQ75" s="47"/>
      <c r="AR75" s="47" t="s">
        <v>980</v>
      </c>
      <c r="AS75" s="47" t="s">
        <v>980</v>
      </c>
      <c r="AT75" s="47" t="s">
        <v>980</v>
      </c>
      <c r="AU75" s="47" t="s">
        <v>980</v>
      </c>
      <c r="AV75" s="47" t="s">
        <v>980</v>
      </c>
      <c r="AW75" s="47" t="s">
        <v>980</v>
      </c>
      <c r="AX75" s="47">
        <v>39146</v>
      </c>
      <c r="AY75" s="47">
        <v>39148</v>
      </c>
      <c r="AZ75" s="47" t="s">
        <v>980</v>
      </c>
      <c r="BA75" s="48">
        <v>4</v>
      </c>
      <c r="BB75" s="48">
        <v>1</v>
      </c>
      <c r="BC75" s="48">
        <v>1</v>
      </c>
      <c r="BD75" s="48">
        <v>3</v>
      </c>
      <c r="BE75" s="49">
        <f t="shared" si="13"/>
        <v>9</v>
      </c>
      <c r="BF75" s="50"/>
      <c r="BG75" s="7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</row>
    <row r="76" spans="1:92" ht="31.5">
      <c r="A76" s="33"/>
      <c r="B76" s="34" t="s">
        <v>1524</v>
      </c>
      <c r="C76" s="314" t="s">
        <v>1525</v>
      </c>
      <c r="D76" s="327" t="s">
        <v>1526</v>
      </c>
      <c r="E76" s="54" t="s">
        <v>1527</v>
      </c>
      <c r="F76" s="35" t="s">
        <v>1041</v>
      </c>
      <c r="G76" s="54" t="s">
        <v>1528</v>
      </c>
      <c r="H76" s="54" t="s">
        <v>1529</v>
      </c>
      <c r="I76" s="35" t="s">
        <v>975</v>
      </c>
      <c r="J76" s="54" t="s">
        <v>1530</v>
      </c>
      <c r="K76" s="54" t="s">
        <v>1531</v>
      </c>
      <c r="L76" s="56">
        <v>242000</v>
      </c>
      <c r="M76" s="56">
        <v>181500</v>
      </c>
      <c r="N76" s="57">
        <f t="shared" si="11"/>
        <v>242000</v>
      </c>
      <c r="O76" s="56"/>
      <c r="P76" s="56">
        <v>97000</v>
      </c>
      <c r="Q76" s="56">
        <v>145000</v>
      </c>
      <c r="R76" s="56"/>
      <c r="S76" s="56"/>
      <c r="T76" s="56"/>
      <c r="U76" s="56">
        <f t="shared" si="14"/>
        <v>80000</v>
      </c>
      <c r="V76" s="56">
        <v>32000</v>
      </c>
      <c r="W76" s="56">
        <v>32000</v>
      </c>
      <c r="X76" s="56">
        <v>16000</v>
      </c>
      <c r="Y76" s="56"/>
      <c r="Z76" s="56"/>
      <c r="AA76" s="57">
        <v>242000</v>
      </c>
      <c r="AB76" s="58">
        <v>181500</v>
      </c>
      <c r="AC76" s="58">
        <v>181500</v>
      </c>
      <c r="AD76" s="59">
        <v>0.75</v>
      </c>
      <c r="AE76" s="60">
        <v>181500</v>
      </c>
      <c r="AF76" s="61">
        <f t="shared" si="12"/>
        <v>0.75</v>
      </c>
      <c r="AG76" s="62" t="s">
        <v>1001</v>
      </c>
      <c r="AH76" s="62" t="s">
        <v>1145</v>
      </c>
      <c r="AI76" s="47"/>
      <c r="AJ76" s="47" t="s">
        <v>980</v>
      </c>
      <c r="AK76" s="47" t="s">
        <v>980</v>
      </c>
      <c r="AL76" s="47" t="s">
        <v>980</v>
      </c>
      <c r="AM76" s="47" t="s">
        <v>980</v>
      </c>
      <c r="AN76" s="47" t="s">
        <v>980</v>
      </c>
      <c r="AO76" s="47" t="s">
        <v>1013</v>
      </c>
      <c r="AP76" s="47" t="s">
        <v>1013</v>
      </c>
      <c r="AQ76" s="47" t="s">
        <v>1013</v>
      </c>
      <c r="AR76" s="47" t="s">
        <v>980</v>
      </c>
      <c r="AS76" s="47" t="s">
        <v>980</v>
      </c>
      <c r="AT76" s="47" t="s">
        <v>980</v>
      </c>
      <c r="AU76" s="47" t="s">
        <v>980</v>
      </c>
      <c r="AV76" s="47" t="s">
        <v>980</v>
      </c>
      <c r="AW76" s="47" t="s">
        <v>981</v>
      </c>
      <c r="AX76" s="47"/>
      <c r="AY76" s="47"/>
      <c r="AZ76" s="47"/>
      <c r="BA76" s="48">
        <v>4</v>
      </c>
      <c r="BB76" s="48">
        <v>1</v>
      </c>
      <c r="BC76" s="48">
        <v>1</v>
      </c>
      <c r="BD76" s="48">
        <v>3</v>
      </c>
      <c r="BE76" s="49">
        <f t="shared" si="13"/>
        <v>9</v>
      </c>
      <c r="BF76" s="50"/>
      <c r="BG76" s="78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</row>
    <row r="77" spans="1:92" ht="31.5">
      <c r="A77" s="33"/>
      <c r="B77" s="34" t="s">
        <v>1532</v>
      </c>
      <c r="C77" s="314" t="s">
        <v>1533</v>
      </c>
      <c r="D77" s="327" t="s">
        <v>1534</v>
      </c>
      <c r="E77" s="54" t="s">
        <v>1535</v>
      </c>
      <c r="F77" s="35" t="s">
        <v>972</v>
      </c>
      <c r="G77" s="55" t="s">
        <v>1536</v>
      </c>
      <c r="H77" s="54" t="s">
        <v>1537</v>
      </c>
      <c r="I77" s="35" t="s">
        <v>975</v>
      </c>
      <c r="J77" s="54" t="s">
        <v>1538</v>
      </c>
      <c r="K77" s="54" t="s">
        <v>1000</v>
      </c>
      <c r="L77" s="56">
        <v>2800000</v>
      </c>
      <c r="M77" s="56">
        <v>2000000</v>
      </c>
      <c r="N77" s="57">
        <f t="shared" si="11"/>
        <v>2800000</v>
      </c>
      <c r="O77" s="56"/>
      <c r="P77" s="56"/>
      <c r="Q77" s="56">
        <v>2800000</v>
      </c>
      <c r="R77" s="56"/>
      <c r="S77" s="56"/>
      <c r="T77" s="56"/>
      <c r="U77" s="56">
        <f t="shared" si="14"/>
        <v>0</v>
      </c>
      <c r="V77" s="56"/>
      <c r="W77" s="56"/>
      <c r="X77" s="56"/>
      <c r="Y77" s="56"/>
      <c r="Z77" s="56"/>
      <c r="AA77" s="57">
        <v>2800000</v>
      </c>
      <c r="AB77" s="58">
        <v>2000000</v>
      </c>
      <c r="AC77" s="58">
        <v>2000000</v>
      </c>
      <c r="AD77" s="59">
        <v>0.71</v>
      </c>
      <c r="AE77" s="60">
        <v>2000000</v>
      </c>
      <c r="AF77" s="61">
        <f t="shared" si="12"/>
        <v>0.7142857142857143</v>
      </c>
      <c r="AG77" s="62" t="s">
        <v>1001</v>
      </c>
      <c r="AH77" s="62" t="s">
        <v>1155</v>
      </c>
      <c r="AI77" s="47"/>
      <c r="AJ77" s="47" t="s">
        <v>980</v>
      </c>
      <c r="AK77" s="47" t="s">
        <v>980</v>
      </c>
      <c r="AL77" s="47" t="s">
        <v>980</v>
      </c>
      <c r="AM77" s="47" t="s">
        <v>980</v>
      </c>
      <c r="AN77" s="47" t="s">
        <v>980</v>
      </c>
      <c r="AO77" s="47"/>
      <c r="AP77" s="47"/>
      <c r="AQ77" s="47" t="s">
        <v>980</v>
      </c>
      <c r="AR77" s="47" t="s">
        <v>980</v>
      </c>
      <c r="AS77" s="47" t="s">
        <v>980</v>
      </c>
      <c r="AT77" s="47" t="s">
        <v>980</v>
      </c>
      <c r="AU77" s="47" t="s">
        <v>980</v>
      </c>
      <c r="AV77" s="47" t="s">
        <v>980</v>
      </c>
      <c r="AW77" s="47" t="s">
        <v>981</v>
      </c>
      <c r="AX77" s="47"/>
      <c r="AY77" s="47"/>
      <c r="AZ77" s="47"/>
      <c r="BA77" s="48">
        <v>2</v>
      </c>
      <c r="BB77" s="48">
        <v>1</v>
      </c>
      <c r="BC77" s="48">
        <v>2</v>
      </c>
      <c r="BD77" s="48">
        <v>3</v>
      </c>
      <c r="BE77" s="49">
        <f t="shared" si="13"/>
        <v>8</v>
      </c>
      <c r="BF77" s="50"/>
      <c r="BG77" s="7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</row>
    <row r="78" spans="1:92" ht="47.25">
      <c r="A78" s="33"/>
      <c r="B78" s="34" t="s">
        <v>1539</v>
      </c>
      <c r="C78" s="314" t="s">
        <v>1540</v>
      </c>
      <c r="D78" s="327" t="s">
        <v>1387</v>
      </c>
      <c r="E78" s="54" t="s">
        <v>1388</v>
      </c>
      <c r="F78" s="35" t="s">
        <v>972</v>
      </c>
      <c r="G78" s="55" t="s">
        <v>1389</v>
      </c>
      <c r="H78" s="54" t="s">
        <v>1390</v>
      </c>
      <c r="I78" s="35" t="s">
        <v>975</v>
      </c>
      <c r="J78" s="54" t="s">
        <v>1541</v>
      </c>
      <c r="K78" s="54" t="s">
        <v>990</v>
      </c>
      <c r="L78" s="56">
        <v>300000</v>
      </c>
      <c r="M78" s="56">
        <v>210000</v>
      </c>
      <c r="N78" s="57">
        <f t="shared" si="11"/>
        <v>300000</v>
      </c>
      <c r="O78" s="56"/>
      <c r="P78" s="56">
        <v>160000</v>
      </c>
      <c r="Q78" s="56">
        <v>140000</v>
      </c>
      <c r="R78" s="56"/>
      <c r="S78" s="56"/>
      <c r="T78" s="56"/>
      <c r="U78" s="56">
        <f t="shared" si="14"/>
        <v>0</v>
      </c>
      <c r="V78" s="56"/>
      <c r="W78" s="56"/>
      <c r="X78" s="56"/>
      <c r="Y78" s="56"/>
      <c r="Z78" s="56"/>
      <c r="AA78" s="57">
        <v>300000</v>
      </c>
      <c r="AB78" s="58">
        <v>210000</v>
      </c>
      <c r="AC78" s="58">
        <v>210000</v>
      </c>
      <c r="AD78" s="59">
        <v>0.7</v>
      </c>
      <c r="AE78" s="60">
        <v>210000</v>
      </c>
      <c r="AF78" s="61">
        <f t="shared" si="12"/>
        <v>0.7</v>
      </c>
      <c r="AG78" s="62" t="s">
        <v>1282</v>
      </c>
      <c r="AH78" s="62" t="s">
        <v>1155</v>
      </c>
      <c r="AI78" s="47"/>
      <c r="AJ78" s="47" t="s">
        <v>980</v>
      </c>
      <c r="AK78" s="47" t="s">
        <v>980</v>
      </c>
      <c r="AL78" s="47" t="s">
        <v>980</v>
      </c>
      <c r="AM78" s="47" t="s">
        <v>980</v>
      </c>
      <c r="AN78" s="47" t="s">
        <v>980</v>
      </c>
      <c r="AO78" s="47"/>
      <c r="AP78" s="47"/>
      <c r="AQ78" s="47" t="s">
        <v>980</v>
      </c>
      <c r="AR78" s="47" t="s">
        <v>980</v>
      </c>
      <c r="AS78" s="47" t="s">
        <v>980</v>
      </c>
      <c r="AT78" s="47" t="s">
        <v>980</v>
      </c>
      <c r="AU78" s="47" t="s">
        <v>980</v>
      </c>
      <c r="AV78" s="47" t="s">
        <v>980</v>
      </c>
      <c r="AW78" s="47" t="s">
        <v>981</v>
      </c>
      <c r="AX78" s="47"/>
      <c r="AY78" s="47"/>
      <c r="AZ78" s="47"/>
      <c r="BA78" s="48">
        <v>1</v>
      </c>
      <c r="BB78" s="48">
        <v>1</v>
      </c>
      <c r="BC78" s="48">
        <v>3</v>
      </c>
      <c r="BD78" s="48">
        <v>3</v>
      </c>
      <c r="BE78" s="49">
        <f t="shared" si="13"/>
        <v>8</v>
      </c>
      <c r="BF78" s="50"/>
      <c r="BG78" s="7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</row>
    <row r="79" spans="1:92" ht="63">
      <c r="A79" s="33"/>
      <c r="B79" s="34" t="s">
        <v>1542</v>
      </c>
      <c r="C79" s="314" t="s">
        <v>1543</v>
      </c>
      <c r="D79" s="327" t="s">
        <v>1387</v>
      </c>
      <c r="E79" s="54" t="s">
        <v>1388</v>
      </c>
      <c r="F79" s="35" t="s">
        <v>972</v>
      </c>
      <c r="G79" s="55" t="s">
        <v>1389</v>
      </c>
      <c r="H79" s="54" t="s">
        <v>1544</v>
      </c>
      <c r="I79" s="35" t="s">
        <v>1197</v>
      </c>
      <c r="J79" s="54" t="s">
        <v>1545</v>
      </c>
      <c r="K79" s="54" t="s">
        <v>990</v>
      </c>
      <c r="L79" s="56">
        <v>800000</v>
      </c>
      <c r="M79" s="56">
        <v>560000</v>
      </c>
      <c r="N79" s="57">
        <f t="shared" si="11"/>
        <v>800000</v>
      </c>
      <c r="O79" s="56"/>
      <c r="P79" s="56">
        <v>400000</v>
      </c>
      <c r="Q79" s="56">
        <v>400000</v>
      </c>
      <c r="R79" s="56"/>
      <c r="S79" s="56"/>
      <c r="T79" s="56"/>
      <c r="U79" s="56">
        <f t="shared" si="14"/>
        <v>0</v>
      </c>
      <c r="V79" s="56"/>
      <c r="W79" s="56"/>
      <c r="X79" s="56"/>
      <c r="Y79" s="56"/>
      <c r="Z79" s="56"/>
      <c r="AA79" s="57">
        <v>800000</v>
      </c>
      <c r="AB79" s="58">
        <v>560000</v>
      </c>
      <c r="AC79" s="58">
        <v>560000</v>
      </c>
      <c r="AD79" s="59">
        <v>0.7</v>
      </c>
      <c r="AE79" s="60">
        <v>560000</v>
      </c>
      <c r="AF79" s="61">
        <f t="shared" si="12"/>
        <v>0.7</v>
      </c>
      <c r="AG79" s="62" t="s">
        <v>1282</v>
      </c>
      <c r="AH79" s="62" t="s">
        <v>1546</v>
      </c>
      <c r="AI79" s="47"/>
      <c r="AJ79" s="47" t="s">
        <v>980</v>
      </c>
      <c r="AK79" s="47" t="s">
        <v>980</v>
      </c>
      <c r="AL79" s="47" t="s">
        <v>980</v>
      </c>
      <c r="AM79" s="47" t="s">
        <v>980</v>
      </c>
      <c r="AN79" s="47" t="s">
        <v>980</v>
      </c>
      <c r="AO79" s="47"/>
      <c r="AP79" s="47"/>
      <c r="AQ79" s="47" t="s">
        <v>980</v>
      </c>
      <c r="AR79" s="47" t="s">
        <v>980</v>
      </c>
      <c r="AS79" s="47" t="s">
        <v>980</v>
      </c>
      <c r="AT79" s="47" t="s">
        <v>980</v>
      </c>
      <c r="AU79" s="47" t="s">
        <v>980</v>
      </c>
      <c r="AV79" s="47" t="s">
        <v>980</v>
      </c>
      <c r="AW79" s="47" t="s">
        <v>981</v>
      </c>
      <c r="AX79" s="47"/>
      <c r="AY79" s="47"/>
      <c r="AZ79" s="47"/>
      <c r="BA79" s="48">
        <v>3</v>
      </c>
      <c r="BB79" s="48">
        <v>2</v>
      </c>
      <c r="BC79" s="48">
        <v>1</v>
      </c>
      <c r="BD79" s="48">
        <v>1</v>
      </c>
      <c r="BE79" s="49">
        <f t="shared" si="13"/>
        <v>7</v>
      </c>
      <c r="BF79" s="50"/>
      <c r="BG79" s="7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</row>
    <row r="80" spans="1:92" ht="15.75" hidden="1">
      <c r="A80" s="33"/>
      <c r="B80" s="68" t="s">
        <v>1547</v>
      </c>
      <c r="C80" s="315"/>
      <c r="D80" s="329"/>
      <c r="E80" s="69"/>
      <c r="F80" s="69"/>
      <c r="G80" s="55"/>
      <c r="H80" s="54"/>
      <c r="I80" s="35"/>
      <c r="J80" s="54"/>
      <c r="K80" s="54"/>
      <c r="L80" s="56"/>
      <c r="M80" s="56"/>
      <c r="N80" s="57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7"/>
      <c r="AB80" s="58"/>
      <c r="AC80" s="58"/>
      <c r="AD80" s="59"/>
      <c r="AE80" s="60">
        <f>SUM(AE31:AE79)</f>
        <v>35217400</v>
      </c>
      <c r="AF80" s="61"/>
      <c r="AG80" s="62"/>
      <c r="AH80" s="62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8"/>
      <c r="BB80" s="48"/>
      <c r="BC80" s="48"/>
      <c r="BD80" s="48"/>
      <c r="BE80" s="49"/>
      <c r="BF80" s="50"/>
      <c r="BG80" s="7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</row>
    <row r="81" spans="1:92" ht="47.25" customHeight="1" hidden="1">
      <c r="A81" s="33"/>
      <c r="B81" s="79" t="s">
        <v>1548</v>
      </c>
      <c r="C81" s="317"/>
      <c r="D81" s="330"/>
      <c r="E81" s="80"/>
      <c r="F81" s="80"/>
      <c r="G81" s="81"/>
      <c r="H81" s="81"/>
      <c r="I81" s="82"/>
      <c r="J81" s="81"/>
      <c r="K81" s="81"/>
      <c r="L81" s="83">
        <f aca="true" t="shared" si="15" ref="L81:AC81">SUM(L5:L79)</f>
        <v>87466631</v>
      </c>
      <c r="M81" s="83">
        <f t="shared" si="15"/>
        <v>60779032</v>
      </c>
      <c r="N81" s="83">
        <f t="shared" si="15"/>
        <v>86901631</v>
      </c>
      <c r="O81" s="83">
        <f t="shared" si="15"/>
        <v>2176850</v>
      </c>
      <c r="P81" s="83">
        <f t="shared" si="15"/>
        <v>28654946</v>
      </c>
      <c r="Q81" s="83">
        <f t="shared" si="15"/>
        <v>56234835</v>
      </c>
      <c r="R81" s="83">
        <f t="shared" si="15"/>
        <v>0</v>
      </c>
      <c r="S81" s="83">
        <f t="shared" si="15"/>
        <v>0</v>
      </c>
      <c r="T81" s="83">
        <f t="shared" si="15"/>
        <v>0</v>
      </c>
      <c r="U81" s="83">
        <f t="shared" si="15"/>
        <v>21621012</v>
      </c>
      <c r="V81" s="83">
        <f t="shared" si="15"/>
        <v>8581782</v>
      </c>
      <c r="W81" s="83">
        <f t="shared" si="15"/>
        <v>7759030</v>
      </c>
      <c r="X81" s="83">
        <f t="shared" si="15"/>
        <v>2632200</v>
      </c>
      <c r="Y81" s="83">
        <f t="shared" si="15"/>
        <v>870000</v>
      </c>
      <c r="Z81" s="83">
        <f t="shared" si="15"/>
        <v>1778000</v>
      </c>
      <c r="AA81" s="83">
        <f t="shared" si="15"/>
        <v>87466631</v>
      </c>
      <c r="AB81" s="83">
        <f t="shared" si="15"/>
        <v>59381032</v>
      </c>
      <c r="AC81" s="83">
        <f t="shared" si="15"/>
        <v>57994300</v>
      </c>
      <c r="AD81" s="84"/>
      <c r="AE81" s="85">
        <f>(SUM(AE5:AE79)-AE26)</f>
        <v>57934300</v>
      </c>
      <c r="AF81" s="86"/>
      <c r="AG81" s="87"/>
      <c r="AH81" s="8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8"/>
      <c r="BB81" s="48"/>
      <c r="BC81" s="48"/>
      <c r="BD81" s="48"/>
      <c r="BE81" s="49"/>
      <c r="BF81" s="50"/>
      <c r="BG81" s="7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</row>
    <row r="82" spans="1:92" ht="35.25" customHeight="1">
      <c r="A82" s="28"/>
      <c r="B82" s="88" t="s">
        <v>1549</v>
      </c>
      <c r="C82" s="89"/>
      <c r="D82" s="124" t="s">
        <v>1549</v>
      </c>
      <c r="E82" s="89"/>
      <c r="F82" s="89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325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</row>
    <row r="83" spans="1:92" s="53" customFormat="1" ht="31.5" hidden="1">
      <c r="A83" s="33"/>
      <c r="B83" s="91" t="s">
        <v>1550</v>
      </c>
      <c r="C83" s="318" t="s">
        <v>1551</v>
      </c>
      <c r="D83" s="326" t="s">
        <v>1552</v>
      </c>
      <c r="E83" s="37" t="s">
        <v>1553</v>
      </c>
      <c r="F83" s="36" t="s">
        <v>972</v>
      </c>
      <c r="G83" s="38" t="s">
        <v>1554</v>
      </c>
      <c r="H83" s="37" t="s">
        <v>1555</v>
      </c>
      <c r="I83" s="36" t="s">
        <v>1556</v>
      </c>
      <c r="J83" s="37" t="s">
        <v>1557</v>
      </c>
      <c r="K83" s="37" t="s">
        <v>1558</v>
      </c>
      <c r="L83" s="39">
        <v>335734</v>
      </c>
      <c r="M83" s="39">
        <v>251800</v>
      </c>
      <c r="N83" s="41">
        <f aca="true" t="shared" si="16" ref="N83:N89">SUM(O83:T83)</f>
        <v>335734</v>
      </c>
      <c r="O83" s="39"/>
      <c r="P83" s="39">
        <v>133389</v>
      </c>
      <c r="Q83" s="39">
        <v>202345</v>
      </c>
      <c r="R83" s="39"/>
      <c r="S83" s="39"/>
      <c r="T83" s="39"/>
      <c r="U83" s="39">
        <f>SUM(V83:Z83)</f>
        <v>0</v>
      </c>
      <c r="V83" s="39"/>
      <c r="W83" s="39"/>
      <c r="X83" s="39"/>
      <c r="Y83" s="39"/>
      <c r="Z83" s="39"/>
      <c r="AA83" s="41">
        <v>335734</v>
      </c>
      <c r="AB83" s="42">
        <v>251800</v>
      </c>
      <c r="AC83" s="42">
        <v>251800</v>
      </c>
      <c r="AD83" s="43">
        <v>0.75</v>
      </c>
      <c r="AE83" s="44">
        <v>251800</v>
      </c>
      <c r="AF83" s="45">
        <f aca="true" t="shared" si="17" ref="AF83:AF89">(AE83/L83)</f>
        <v>0.7499985107257531</v>
      </c>
      <c r="AG83" s="46" t="s">
        <v>1079</v>
      </c>
      <c r="AH83" s="46" t="s">
        <v>1155</v>
      </c>
      <c r="AI83" s="47"/>
      <c r="AJ83" s="47" t="s">
        <v>980</v>
      </c>
      <c r="AK83" s="47" t="s">
        <v>980</v>
      </c>
      <c r="AL83" s="47" t="s">
        <v>980</v>
      </c>
      <c r="AM83" s="47" t="s">
        <v>980</v>
      </c>
      <c r="AN83" s="47" t="s">
        <v>980</v>
      </c>
      <c r="AO83" s="47"/>
      <c r="AP83" s="47"/>
      <c r="AQ83" s="47"/>
      <c r="AR83" s="47" t="s">
        <v>980</v>
      </c>
      <c r="AS83" s="47" t="s">
        <v>980</v>
      </c>
      <c r="AT83" s="47" t="s">
        <v>980</v>
      </c>
      <c r="AU83" s="47" t="s">
        <v>980</v>
      </c>
      <c r="AV83" s="47" t="s">
        <v>980</v>
      </c>
      <c r="AW83" s="47" t="s">
        <v>981</v>
      </c>
      <c r="AX83" s="47"/>
      <c r="AY83" s="47"/>
      <c r="AZ83" s="47"/>
      <c r="BA83" s="48">
        <v>1</v>
      </c>
      <c r="BB83" s="48">
        <v>1</v>
      </c>
      <c r="BC83" s="48">
        <v>3</v>
      </c>
      <c r="BD83" s="48">
        <v>5</v>
      </c>
      <c r="BE83" s="49">
        <f aca="true" t="shared" si="18" ref="BE83:BE89">SUM(BA83:BD83)</f>
        <v>10</v>
      </c>
      <c r="BF83" s="50" t="s">
        <v>1156</v>
      </c>
      <c r="BG83" s="51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</row>
    <row r="84" spans="1:92" ht="47.25" hidden="1">
      <c r="A84" s="33"/>
      <c r="B84" s="34" t="s">
        <v>1559</v>
      </c>
      <c r="C84" s="314" t="s">
        <v>1560</v>
      </c>
      <c r="D84" s="327" t="s">
        <v>1561</v>
      </c>
      <c r="E84" s="54" t="s">
        <v>1562</v>
      </c>
      <c r="F84" s="35" t="s">
        <v>1041</v>
      </c>
      <c r="G84" s="55" t="s">
        <v>1563</v>
      </c>
      <c r="H84" s="54" t="s">
        <v>1564</v>
      </c>
      <c r="I84" s="35" t="s">
        <v>1556</v>
      </c>
      <c r="J84" s="54" t="s">
        <v>1565</v>
      </c>
      <c r="K84" s="63" t="s">
        <v>1566</v>
      </c>
      <c r="L84" s="56">
        <v>1102000</v>
      </c>
      <c r="M84" s="56">
        <v>826500</v>
      </c>
      <c r="N84" s="57">
        <f t="shared" si="16"/>
        <v>1102000</v>
      </c>
      <c r="O84" s="56"/>
      <c r="P84" s="56">
        <v>592000</v>
      </c>
      <c r="Q84" s="56">
        <v>510000</v>
      </c>
      <c r="R84" s="56"/>
      <c r="S84" s="56"/>
      <c r="T84" s="56"/>
      <c r="U84" s="56">
        <f>SUM(V84:Z84)</f>
        <v>805000</v>
      </c>
      <c r="V84" s="56">
        <v>375000</v>
      </c>
      <c r="W84" s="56"/>
      <c r="X84" s="56"/>
      <c r="Y84" s="56"/>
      <c r="Z84" s="56">
        <v>430000</v>
      </c>
      <c r="AA84" s="57">
        <v>1102000</v>
      </c>
      <c r="AB84" s="58">
        <v>826500</v>
      </c>
      <c r="AC84" s="58">
        <v>826500</v>
      </c>
      <c r="AD84" s="59">
        <v>0.75</v>
      </c>
      <c r="AE84" s="60">
        <v>826500</v>
      </c>
      <c r="AF84" s="61">
        <f t="shared" si="17"/>
        <v>0.75</v>
      </c>
      <c r="AG84" s="62" t="s">
        <v>978</v>
      </c>
      <c r="AH84" s="92" t="s">
        <v>1155</v>
      </c>
      <c r="AI84" s="47"/>
      <c r="AJ84" s="47" t="s">
        <v>980</v>
      </c>
      <c r="AK84" s="47" t="s">
        <v>980</v>
      </c>
      <c r="AL84" s="47" t="s">
        <v>980</v>
      </c>
      <c r="AM84" s="47" t="s">
        <v>980</v>
      </c>
      <c r="AN84" s="47" t="s">
        <v>980</v>
      </c>
      <c r="AO84" s="47"/>
      <c r="AP84" s="47"/>
      <c r="AQ84" s="47"/>
      <c r="AR84" s="47" t="s">
        <v>980</v>
      </c>
      <c r="AS84" s="47" t="s">
        <v>980</v>
      </c>
      <c r="AT84" s="47" t="s">
        <v>980</v>
      </c>
      <c r="AU84" s="47" t="s">
        <v>980</v>
      </c>
      <c r="AV84" s="47" t="s">
        <v>980</v>
      </c>
      <c r="AW84" s="47" t="s">
        <v>981</v>
      </c>
      <c r="AX84" s="47"/>
      <c r="AY84" s="47"/>
      <c r="AZ84" s="47"/>
      <c r="BA84" s="48">
        <v>1</v>
      </c>
      <c r="BB84" s="48">
        <v>1</v>
      </c>
      <c r="BC84" s="48">
        <v>3</v>
      </c>
      <c r="BD84" s="48">
        <v>5</v>
      </c>
      <c r="BE84" s="49">
        <f t="shared" si="18"/>
        <v>10</v>
      </c>
      <c r="BF84" s="50" t="s">
        <v>1567</v>
      </c>
      <c r="BG84" s="78" t="s">
        <v>1568</v>
      </c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</row>
    <row r="85" spans="1:92" s="53" customFormat="1" ht="43.5" customHeight="1" hidden="1">
      <c r="A85" s="33"/>
      <c r="B85" s="34" t="s">
        <v>1569</v>
      </c>
      <c r="C85" s="314" t="s">
        <v>1570</v>
      </c>
      <c r="D85" s="327" t="s">
        <v>1130</v>
      </c>
      <c r="E85" s="54" t="s">
        <v>1131</v>
      </c>
      <c r="F85" s="35" t="s">
        <v>1041</v>
      </c>
      <c r="G85" s="54" t="s">
        <v>1571</v>
      </c>
      <c r="H85" s="54" t="s">
        <v>1572</v>
      </c>
      <c r="I85" s="35" t="s">
        <v>1556</v>
      </c>
      <c r="J85" s="54" t="s">
        <v>1573</v>
      </c>
      <c r="K85" s="54" t="s">
        <v>1574</v>
      </c>
      <c r="L85" s="56">
        <v>204100</v>
      </c>
      <c r="M85" s="56">
        <v>153075</v>
      </c>
      <c r="N85" s="57">
        <f t="shared" si="16"/>
        <v>204100</v>
      </c>
      <c r="O85" s="56"/>
      <c r="P85" s="56">
        <v>113600</v>
      </c>
      <c r="Q85" s="56">
        <v>90500</v>
      </c>
      <c r="R85" s="56"/>
      <c r="S85" s="56"/>
      <c r="T85" s="56"/>
      <c r="U85" s="56">
        <f>SUM(V85:Z85)</f>
        <v>0</v>
      </c>
      <c r="V85" s="56"/>
      <c r="W85" s="56"/>
      <c r="X85" s="56"/>
      <c r="Y85" s="56"/>
      <c r="Z85" s="56"/>
      <c r="AA85" s="57">
        <v>204100</v>
      </c>
      <c r="AB85" s="58">
        <v>153075</v>
      </c>
      <c r="AC85" s="58">
        <v>153000</v>
      </c>
      <c r="AD85" s="59">
        <v>0.75</v>
      </c>
      <c r="AE85" s="60">
        <v>153000</v>
      </c>
      <c r="AF85" s="61">
        <f t="shared" si="17"/>
        <v>0.7496325330720235</v>
      </c>
      <c r="AG85" s="62" t="s">
        <v>1575</v>
      </c>
      <c r="AH85" s="62" t="s">
        <v>1062</v>
      </c>
      <c r="AI85" s="47"/>
      <c r="AJ85" s="47" t="s">
        <v>980</v>
      </c>
      <c r="AK85" s="47" t="s">
        <v>980</v>
      </c>
      <c r="AL85" s="47" t="s">
        <v>980</v>
      </c>
      <c r="AM85" s="47" t="s">
        <v>980</v>
      </c>
      <c r="AN85" s="47" t="s">
        <v>980</v>
      </c>
      <c r="AO85" s="47" t="s">
        <v>1013</v>
      </c>
      <c r="AP85" s="47" t="s">
        <v>1013</v>
      </c>
      <c r="AQ85" s="47" t="s">
        <v>1013</v>
      </c>
      <c r="AR85" s="47" t="s">
        <v>980</v>
      </c>
      <c r="AS85" s="47" t="s">
        <v>980</v>
      </c>
      <c r="AT85" s="47" t="s">
        <v>980</v>
      </c>
      <c r="AU85" s="47" t="s">
        <v>980</v>
      </c>
      <c r="AV85" s="47" t="s">
        <v>980</v>
      </c>
      <c r="AW85" s="47" t="s">
        <v>981</v>
      </c>
      <c r="AX85" s="47"/>
      <c r="AY85" s="47"/>
      <c r="AZ85" s="47"/>
      <c r="BA85" s="48">
        <v>1</v>
      </c>
      <c r="BB85" s="48">
        <v>1</v>
      </c>
      <c r="BC85" s="48">
        <v>3</v>
      </c>
      <c r="BD85" s="48">
        <v>4</v>
      </c>
      <c r="BE85" s="49">
        <f t="shared" si="18"/>
        <v>9</v>
      </c>
      <c r="BF85" s="50" t="s">
        <v>1576</v>
      </c>
      <c r="BG85" s="51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</row>
    <row r="86" spans="1:92" s="53" customFormat="1" ht="47.25" hidden="1">
      <c r="A86" s="33"/>
      <c r="B86" s="34" t="s">
        <v>1577</v>
      </c>
      <c r="C86" s="314" t="s">
        <v>1578</v>
      </c>
      <c r="D86" s="328" t="s">
        <v>1579</v>
      </c>
      <c r="E86" s="54" t="s">
        <v>1580</v>
      </c>
      <c r="F86" s="35" t="s">
        <v>1041</v>
      </c>
      <c r="G86" s="54" t="s">
        <v>1581</v>
      </c>
      <c r="H86" s="54" t="s">
        <v>1582</v>
      </c>
      <c r="I86" s="35" t="s">
        <v>1556</v>
      </c>
      <c r="J86" s="63" t="s">
        <v>1583</v>
      </c>
      <c r="K86" s="54" t="s">
        <v>1011</v>
      </c>
      <c r="L86" s="57">
        <v>380800</v>
      </c>
      <c r="M86" s="57">
        <v>285600</v>
      </c>
      <c r="N86" s="57">
        <f t="shared" si="16"/>
        <v>380800</v>
      </c>
      <c r="O86" s="57"/>
      <c r="P86" s="57"/>
      <c r="Q86" s="57">
        <v>380800</v>
      </c>
      <c r="R86" s="57"/>
      <c r="S86" s="57"/>
      <c r="T86" s="57"/>
      <c r="U86" s="56">
        <v>204800</v>
      </c>
      <c r="V86" s="57">
        <v>20000</v>
      </c>
      <c r="W86" s="57"/>
      <c r="X86" s="57"/>
      <c r="Y86" s="57"/>
      <c r="Z86" s="57">
        <v>184800</v>
      </c>
      <c r="AA86" s="57">
        <v>380800</v>
      </c>
      <c r="AB86" s="58">
        <v>285600</v>
      </c>
      <c r="AC86" s="58">
        <v>285600</v>
      </c>
      <c r="AD86" s="59">
        <v>0.75</v>
      </c>
      <c r="AE86" s="60">
        <v>285600</v>
      </c>
      <c r="AF86" s="61">
        <f t="shared" si="17"/>
        <v>0.75</v>
      </c>
      <c r="AG86" s="62" t="s">
        <v>1492</v>
      </c>
      <c r="AH86" s="62" t="s">
        <v>1155</v>
      </c>
      <c r="AI86" s="47"/>
      <c r="AJ86" s="47" t="s">
        <v>980</v>
      </c>
      <c r="AK86" s="47" t="s">
        <v>980</v>
      </c>
      <c r="AL86" s="47" t="s">
        <v>980</v>
      </c>
      <c r="AM86" s="47" t="s">
        <v>980</v>
      </c>
      <c r="AN86" s="47" t="s">
        <v>980</v>
      </c>
      <c r="AO86" s="47" t="s">
        <v>1013</v>
      </c>
      <c r="AP86" s="47" t="s">
        <v>1013</v>
      </c>
      <c r="AQ86" s="47" t="s">
        <v>1013</v>
      </c>
      <c r="AR86" s="47" t="s">
        <v>980</v>
      </c>
      <c r="AS86" s="47" t="s">
        <v>980</v>
      </c>
      <c r="AT86" s="47" t="s">
        <v>980</v>
      </c>
      <c r="AU86" s="47" t="s">
        <v>980</v>
      </c>
      <c r="AV86" s="47" t="s">
        <v>980</v>
      </c>
      <c r="AW86" s="47" t="s">
        <v>980</v>
      </c>
      <c r="AX86" s="47">
        <v>39147</v>
      </c>
      <c r="AY86" s="47">
        <v>39147</v>
      </c>
      <c r="AZ86" s="74" t="s">
        <v>980</v>
      </c>
      <c r="BA86" s="48">
        <v>1</v>
      </c>
      <c r="BB86" s="48">
        <v>1</v>
      </c>
      <c r="BC86" s="48">
        <v>3</v>
      </c>
      <c r="BD86" s="48">
        <v>4</v>
      </c>
      <c r="BE86" s="49">
        <f t="shared" si="18"/>
        <v>9</v>
      </c>
      <c r="BF86" s="50" t="s">
        <v>1584</v>
      </c>
      <c r="BG86" s="51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</row>
    <row r="87" spans="1:92" s="53" customFormat="1" ht="47.25" hidden="1">
      <c r="A87" s="33"/>
      <c r="B87" s="34" t="s">
        <v>1585</v>
      </c>
      <c r="C87" s="314" t="s">
        <v>1586</v>
      </c>
      <c r="D87" s="327" t="s">
        <v>1387</v>
      </c>
      <c r="E87" s="54" t="s">
        <v>1388</v>
      </c>
      <c r="F87" s="35" t="s">
        <v>972</v>
      </c>
      <c r="G87" s="55" t="s">
        <v>1389</v>
      </c>
      <c r="H87" s="54" t="s">
        <v>1544</v>
      </c>
      <c r="I87" s="35" t="s">
        <v>1556</v>
      </c>
      <c r="J87" s="54" t="s">
        <v>1587</v>
      </c>
      <c r="K87" s="63" t="s">
        <v>1033</v>
      </c>
      <c r="L87" s="56">
        <v>400000</v>
      </c>
      <c r="M87" s="56">
        <v>300000</v>
      </c>
      <c r="N87" s="57">
        <f t="shared" si="16"/>
        <v>400000</v>
      </c>
      <c r="O87" s="56">
        <v>50000</v>
      </c>
      <c r="P87" s="56">
        <v>100000</v>
      </c>
      <c r="Q87" s="56">
        <v>250000</v>
      </c>
      <c r="R87" s="56"/>
      <c r="S87" s="56"/>
      <c r="T87" s="56"/>
      <c r="U87" s="56">
        <f>SUM(V87:Z87)</f>
        <v>0</v>
      </c>
      <c r="V87" s="56"/>
      <c r="W87" s="56"/>
      <c r="X87" s="56"/>
      <c r="Y87" s="56"/>
      <c r="Z87" s="56"/>
      <c r="AA87" s="57">
        <v>400000</v>
      </c>
      <c r="AB87" s="58">
        <v>300000</v>
      </c>
      <c r="AC87" s="58">
        <v>300000</v>
      </c>
      <c r="AD87" s="59">
        <v>0.75</v>
      </c>
      <c r="AE87" s="60">
        <v>300000</v>
      </c>
      <c r="AF87" s="61">
        <f t="shared" si="17"/>
        <v>0.75</v>
      </c>
      <c r="AG87" s="62" t="s">
        <v>1098</v>
      </c>
      <c r="AH87" s="62" t="s">
        <v>1357</v>
      </c>
      <c r="AI87" s="47"/>
      <c r="AJ87" s="47" t="s">
        <v>980</v>
      </c>
      <c r="AK87" s="47" t="s">
        <v>980</v>
      </c>
      <c r="AL87" s="47" t="s">
        <v>980</v>
      </c>
      <c r="AM87" s="47" t="s">
        <v>980</v>
      </c>
      <c r="AN87" s="47" t="s">
        <v>980</v>
      </c>
      <c r="AO87" s="47"/>
      <c r="AP87" s="47"/>
      <c r="AQ87" s="47" t="s">
        <v>980</v>
      </c>
      <c r="AR87" s="47" t="s">
        <v>980</v>
      </c>
      <c r="AS87" s="47" t="s">
        <v>980</v>
      </c>
      <c r="AT87" s="47" t="s">
        <v>980</v>
      </c>
      <c r="AU87" s="47" t="s">
        <v>980</v>
      </c>
      <c r="AV87" s="47" t="s">
        <v>980</v>
      </c>
      <c r="AW87" s="47" t="s">
        <v>981</v>
      </c>
      <c r="AX87" s="47"/>
      <c r="AY87" s="47"/>
      <c r="AZ87" s="47"/>
      <c r="BA87" s="48">
        <v>1</v>
      </c>
      <c r="BB87" s="48">
        <v>1</v>
      </c>
      <c r="BC87" s="48">
        <v>3</v>
      </c>
      <c r="BD87" s="48">
        <v>4</v>
      </c>
      <c r="BE87" s="49">
        <f t="shared" si="18"/>
        <v>9</v>
      </c>
      <c r="BF87" s="50" t="s">
        <v>1588</v>
      </c>
      <c r="BG87" s="51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</row>
    <row r="88" spans="1:92" s="53" customFormat="1" ht="47.25" hidden="1">
      <c r="A88" s="33"/>
      <c r="B88" s="34" t="s">
        <v>1589</v>
      </c>
      <c r="C88" s="314" t="s">
        <v>1590</v>
      </c>
      <c r="D88" s="327" t="s">
        <v>1285</v>
      </c>
      <c r="E88" s="54" t="s">
        <v>1286</v>
      </c>
      <c r="F88" s="35" t="s">
        <v>1041</v>
      </c>
      <c r="G88" s="54" t="s">
        <v>1591</v>
      </c>
      <c r="H88" s="54" t="s">
        <v>1288</v>
      </c>
      <c r="I88" s="35" t="s">
        <v>1556</v>
      </c>
      <c r="J88" s="54" t="s">
        <v>1592</v>
      </c>
      <c r="K88" s="54" t="s">
        <v>1011</v>
      </c>
      <c r="L88" s="56">
        <v>135000</v>
      </c>
      <c r="M88" s="56">
        <v>101250</v>
      </c>
      <c r="N88" s="57">
        <f t="shared" si="16"/>
        <v>135000</v>
      </c>
      <c r="O88" s="56"/>
      <c r="P88" s="56">
        <v>60000</v>
      </c>
      <c r="Q88" s="56">
        <v>75000</v>
      </c>
      <c r="R88" s="56"/>
      <c r="S88" s="56"/>
      <c r="T88" s="56"/>
      <c r="U88" s="56">
        <f>SUM(V88:Z88)</f>
        <v>0</v>
      </c>
      <c r="V88" s="56"/>
      <c r="W88" s="56"/>
      <c r="X88" s="56"/>
      <c r="Y88" s="56"/>
      <c r="Z88" s="56"/>
      <c r="AA88" s="57">
        <v>135000</v>
      </c>
      <c r="AB88" s="58">
        <v>101250</v>
      </c>
      <c r="AC88" s="58">
        <v>101200</v>
      </c>
      <c r="AD88" s="59">
        <v>0.75</v>
      </c>
      <c r="AE88" s="60">
        <v>101200</v>
      </c>
      <c r="AF88" s="61">
        <f t="shared" si="17"/>
        <v>0.7496296296296296</v>
      </c>
      <c r="AG88" s="62" t="s">
        <v>978</v>
      </c>
      <c r="AH88" s="62" t="s">
        <v>1155</v>
      </c>
      <c r="AI88" s="47"/>
      <c r="AJ88" s="47" t="s">
        <v>980</v>
      </c>
      <c r="AK88" s="47" t="s">
        <v>980</v>
      </c>
      <c r="AL88" s="47" t="s">
        <v>980</v>
      </c>
      <c r="AM88" s="47" t="s">
        <v>980</v>
      </c>
      <c r="AN88" s="47" t="s">
        <v>980</v>
      </c>
      <c r="AO88" s="47" t="s">
        <v>1013</v>
      </c>
      <c r="AP88" s="47" t="s">
        <v>1013</v>
      </c>
      <c r="AQ88" s="47" t="s">
        <v>1013</v>
      </c>
      <c r="AR88" s="47" t="s">
        <v>980</v>
      </c>
      <c r="AS88" s="47" t="s">
        <v>980</v>
      </c>
      <c r="AT88" s="47" t="s">
        <v>980</v>
      </c>
      <c r="AU88" s="47" t="s">
        <v>980</v>
      </c>
      <c r="AV88" s="47" t="s">
        <v>980</v>
      </c>
      <c r="AW88" s="47" t="s">
        <v>981</v>
      </c>
      <c r="AX88" s="47"/>
      <c r="AY88" s="47"/>
      <c r="AZ88" s="47"/>
      <c r="BA88" s="48">
        <v>1</v>
      </c>
      <c r="BB88" s="48">
        <v>1</v>
      </c>
      <c r="BC88" s="48">
        <v>3</v>
      </c>
      <c r="BD88" s="48">
        <v>4</v>
      </c>
      <c r="BE88" s="49">
        <f t="shared" si="18"/>
        <v>9</v>
      </c>
      <c r="BF88" s="50" t="s">
        <v>1567</v>
      </c>
      <c r="BG88" s="51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</row>
    <row r="89" spans="1:92" s="53" customFormat="1" ht="45" customHeight="1" hidden="1">
      <c r="A89" s="33"/>
      <c r="B89" s="34" t="s">
        <v>1593</v>
      </c>
      <c r="C89" s="314" t="s">
        <v>1594</v>
      </c>
      <c r="D89" s="327" t="s">
        <v>1595</v>
      </c>
      <c r="E89" s="54" t="s">
        <v>1596</v>
      </c>
      <c r="F89" s="35" t="s">
        <v>1597</v>
      </c>
      <c r="G89" s="54" t="s">
        <v>1598</v>
      </c>
      <c r="H89" s="54" t="s">
        <v>1599</v>
      </c>
      <c r="I89" s="35" t="s">
        <v>1556</v>
      </c>
      <c r="J89" s="54" t="s">
        <v>1600</v>
      </c>
      <c r="K89" s="54" t="s">
        <v>1601</v>
      </c>
      <c r="L89" s="56">
        <v>432150</v>
      </c>
      <c r="M89" s="56">
        <v>324112</v>
      </c>
      <c r="N89" s="57">
        <f t="shared" si="16"/>
        <v>432150</v>
      </c>
      <c r="O89" s="56"/>
      <c r="P89" s="56"/>
      <c r="Q89" s="56">
        <v>432150</v>
      </c>
      <c r="R89" s="56"/>
      <c r="S89" s="56"/>
      <c r="T89" s="56"/>
      <c r="U89" s="56">
        <f>SUM(V89:Z89)</f>
        <v>0</v>
      </c>
      <c r="V89" s="56"/>
      <c r="W89" s="56"/>
      <c r="X89" s="56"/>
      <c r="Y89" s="56"/>
      <c r="Z89" s="56"/>
      <c r="AA89" s="57">
        <v>432150</v>
      </c>
      <c r="AB89" s="58">
        <v>324112</v>
      </c>
      <c r="AC89" s="58">
        <v>324100</v>
      </c>
      <c r="AD89" s="59">
        <v>0.75</v>
      </c>
      <c r="AE89" s="75">
        <v>216000</v>
      </c>
      <c r="AF89" s="61">
        <f t="shared" si="17"/>
        <v>0.49982644914960084</v>
      </c>
      <c r="AG89" s="62" t="s">
        <v>1079</v>
      </c>
      <c r="AH89" s="62" t="s">
        <v>1602</v>
      </c>
      <c r="AI89" s="47"/>
      <c r="AJ89" s="47" t="s">
        <v>980</v>
      </c>
      <c r="AK89" s="47" t="s">
        <v>980</v>
      </c>
      <c r="AL89" s="47" t="s">
        <v>980</v>
      </c>
      <c r="AM89" s="47" t="s">
        <v>980</v>
      </c>
      <c r="AN89" s="47" t="s">
        <v>980</v>
      </c>
      <c r="AO89" s="47" t="s">
        <v>980</v>
      </c>
      <c r="AP89" s="47" t="s">
        <v>980</v>
      </c>
      <c r="AQ89" s="47" t="s">
        <v>980</v>
      </c>
      <c r="AR89" s="47" t="s">
        <v>980</v>
      </c>
      <c r="AS89" s="47" t="s">
        <v>980</v>
      </c>
      <c r="AT89" s="47" t="s">
        <v>980</v>
      </c>
      <c r="AU89" s="47" t="s">
        <v>980</v>
      </c>
      <c r="AV89" s="47" t="s">
        <v>980</v>
      </c>
      <c r="AW89" s="47" t="s">
        <v>980</v>
      </c>
      <c r="AX89" s="47">
        <v>39146</v>
      </c>
      <c r="AY89" s="47">
        <v>39150</v>
      </c>
      <c r="AZ89" s="47" t="s">
        <v>980</v>
      </c>
      <c r="BA89" s="48">
        <v>1</v>
      </c>
      <c r="BB89" s="48">
        <v>1</v>
      </c>
      <c r="BC89" s="48">
        <v>2</v>
      </c>
      <c r="BD89" s="48">
        <v>4</v>
      </c>
      <c r="BE89" s="49">
        <f t="shared" si="18"/>
        <v>8</v>
      </c>
      <c r="BF89" s="50" t="s">
        <v>1127</v>
      </c>
      <c r="BG89" s="51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</row>
    <row r="90" spans="1:92" ht="15.75" hidden="1">
      <c r="A90" s="33"/>
      <c r="B90" s="68" t="s">
        <v>1175</v>
      </c>
      <c r="C90" s="315"/>
      <c r="D90" s="329"/>
      <c r="E90" s="69"/>
      <c r="F90" s="69"/>
      <c r="G90" s="54"/>
      <c r="H90" s="54"/>
      <c r="I90" s="35"/>
      <c r="J90" s="54"/>
      <c r="K90" s="54"/>
      <c r="L90" s="56"/>
      <c r="M90" s="56"/>
      <c r="N90" s="57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7"/>
      <c r="AB90" s="58"/>
      <c r="AC90" s="58"/>
      <c r="AD90" s="59"/>
      <c r="AE90" s="75">
        <f>SUM(AE83:AE89)</f>
        <v>2134100</v>
      </c>
      <c r="AF90" s="47"/>
      <c r="AG90" s="62"/>
      <c r="AH90" s="62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8"/>
      <c r="BB90" s="48"/>
      <c r="BC90" s="48"/>
      <c r="BD90" s="48"/>
      <c r="BE90" s="49"/>
      <c r="BF90" s="50"/>
      <c r="BG90" s="7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</row>
    <row r="91" spans="1:92" ht="47.25">
      <c r="A91" s="33"/>
      <c r="B91" s="34" t="s">
        <v>1603</v>
      </c>
      <c r="C91" s="314" t="s">
        <v>1604</v>
      </c>
      <c r="D91" s="327" t="s">
        <v>1605</v>
      </c>
      <c r="E91" s="54" t="s">
        <v>1606</v>
      </c>
      <c r="F91" s="35" t="s">
        <v>1607</v>
      </c>
      <c r="G91" s="54" t="s">
        <v>1608</v>
      </c>
      <c r="H91" s="54" t="s">
        <v>1609</v>
      </c>
      <c r="I91" s="35" t="s">
        <v>1556</v>
      </c>
      <c r="J91" s="54" t="s">
        <v>1610</v>
      </c>
      <c r="K91" s="54" t="s">
        <v>1125</v>
      </c>
      <c r="L91" s="56">
        <v>407000</v>
      </c>
      <c r="M91" s="56">
        <v>302000</v>
      </c>
      <c r="N91" s="57">
        <f>SUM(O91:T91)</f>
        <v>407000</v>
      </c>
      <c r="O91" s="56">
        <v>36000</v>
      </c>
      <c r="P91" s="56">
        <v>60000</v>
      </c>
      <c r="Q91" s="56">
        <v>311000</v>
      </c>
      <c r="R91" s="56"/>
      <c r="S91" s="56"/>
      <c r="T91" s="56"/>
      <c r="U91" s="56">
        <f>SUM(V91:Z91)</f>
        <v>48000</v>
      </c>
      <c r="V91" s="56">
        <v>23000</v>
      </c>
      <c r="W91" s="56"/>
      <c r="X91" s="56"/>
      <c r="Y91" s="56"/>
      <c r="Z91" s="56">
        <v>25000</v>
      </c>
      <c r="AA91" s="56">
        <v>407000</v>
      </c>
      <c r="AB91" s="58">
        <v>302000</v>
      </c>
      <c r="AC91" s="58">
        <v>302000</v>
      </c>
      <c r="AD91" s="59">
        <v>0.742</v>
      </c>
      <c r="AE91" s="75">
        <v>302000</v>
      </c>
      <c r="AF91" s="61">
        <f>(AE91/L91)</f>
        <v>0.742014742014742</v>
      </c>
      <c r="AG91" s="62" t="s">
        <v>1079</v>
      </c>
      <c r="AH91" s="62" t="s">
        <v>1062</v>
      </c>
      <c r="AI91" s="47"/>
      <c r="AJ91" s="47" t="s">
        <v>980</v>
      </c>
      <c r="AK91" s="47" t="s">
        <v>980</v>
      </c>
      <c r="AL91" s="47" t="s">
        <v>980</v>
      </c>
      <c r="AM91" s="47" t="s">
        <v>980</v>
      </c>
      <c r="AN91" s="47" t="s">
        <v>980</v>
      </c>
      <c r="AO91" s="47" t="s">
        <v>980</v>
      </c>
      <c r="AP91" s="47" t="s">
        <v>980</v>
      </c>
      <c r="AQ91" s="47" t="s">
        <v>1013</v>
      </c>
      <c r="AR91" s="47" t="s">
        <v>980</v>
      </c>
      <c r="AS91" s="47" t="s">
        <v>980</v>
      </c>
      <c r="AT91" s="47" t="s">
        <v>980</v>
      </c>
      <c r="AU91" s="47" t="s">
        <v>980</v>
      </c>
      <c r="AV91" s="47" t="s">
        <v>980</v>
      </c>
      <c r="AW91" s="47" t="s">
        <v>981</v>
      </c>
      <c r="AX91" s="47"/>
      <c r="AY91" s="47"/>
      <c r="AZ91" s="47"/>
      <c r="BA91" s="48">
        <v>1</v>
      </c>
      <c r="BB91" s="48">
        <v>1</v>
      </c>
      <c r="BC91" s="48">
        <v>2</v>
      </c>
      <c r="BD91" s="48">
        <v>4</v>
      </c>
      <c r="BE91" s="49">
        <f>SUM(BA91:BD91)</f>
        <v>8</v>
      </c>
      <c r="BF91" s="50"/>
      <c r="BG91" s="7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</row>
    <row r="92" spans="1:92" ht="47.25">
      <c r="A92" s="33"/>
      <c r="B92" s="34" t="s">
        <v>1611</v>
      </c>
      <c r="C92" s="314" t="s">
        <v>1612</v>
      </c>
      <c r="D92" s="327" t="s">
        <v>1613</v>
      </c>
      <c r="E92" s="54" t="s">
        <v>1614</v>
      </c>
      <c r="F92" s="35" t="s">
        <v>1041</v>
      </c>
      <c r="G92" s="54" t="s">
        <v>1615</v>
      </c>
      <c r="H92" s="54" t="s">
        <v>1616</v>
      </c>
      <c r="I92" s="35" t="s">
        <v>1556</v>
      </c>
      <c r="J92" s="54" t="s">
        <v>1617</v>
      </c>
      <c r="K92" s="54" t="s">
        <v>1618</v>
      </c>
      <c r="L92" s="56">
        <v>1300000</v>
      </c>
      <c r="M92" s="56">
        <v>975000</v>
      </c>
      <c r="N92" s="57">
        <f>SUM(O92:T92)</f>
        <v>1300000</v>
      </c>
      <c r="O92" s="56"/>
      <c r="P92" s="56"/>
      <c r="Q92" s="56">
        <v>1300000</v>
      </c>
      <c r="R92" s="56"/>
      <c r="S92" s="56"/>
      <c r="T92" s="56"/>
      <c r="U92" s="56">
        <f>SUM(V92:Z92)</f>
        <v>0</v>
      </c>
      <c r="V92" s="56"/>
      <c r="W92" s="56"/>
      <c r="X92" s="56"/>
      <c r="Y92" s="56"/>
      <c r="Z92" s="56"/>
      <c r="AA92" s="57">
        <v>1300000</v>
      </c>
      <c r="AB92" s="58">
        <v>975000</v>
      </c>
      <c r="AC92" s="58">
        <v>975000</v>
      </c>
      <c r="AD92" s="59">
        <v>0.75</v>
      </c>
      <c r="AE92" s="60">
        <v>975000</v>
      </c>
      <c r="AF92" s="93">
        <f>(AE92/L92)</f>
        <v>0.75</v>
      </c>
      <c r="AG92" s="62" t="s">
        <v>1619</v>
      </c>
      <c r="AH92" s="62" t="s">
        <v>1155</v>
      </c>
      <c r="AI92" s="47"/>
      <c r="AJ92" s="47" t="s">
        <v>980</v>
      </c>
      <c r="AK92" s="47" t="s">
        <v>980</v>
      </c>
      <c r="AL92" s="47" t="s">
        <v>980</v>
      </c>
      <c r="AM92" s="47" t="s">
        <v>980</v>
      </c>
      <c r="AN92" s="47" t="s">
        <v>980</v>
      </c>
      <c r="AO92" s="47" t="s">
        <v>1013</v>
      </c>
      <c r="AP92" s="47" t="s">
        <v>1013</v>
      </c>
      <c r="AQ92" s="47" t="s">
        <v>1013</v>
      </c>
      <c r="AR92" s="47" t="s">
        <v>980</v>
      </c>
      <c r="AS92" s="47" t="s">
        <v>980</v>
      </c>
      <c r="AT92" s="47" t="s">
        <v>980</v>
      </c>
      <c r="AU92" s="47" t="s">
        <v>980</v>
      </c>
      <c r="AV92" s="47" t="s">
        <v>980</v>
      </c>
      <c r="AW92" s="47" t="s">
        <v>981</v>
      </c>
      <c r="AX92" s="47"/>
      <c r="AY92" s="47"/>
      <c r="AZ92" s="47"/>
      <c r="BA92" s="48">
        <v>1</v>
      </c>
      <c r="BB92" s="48">
        <v>1</v>
      </c>
      <c r="BC92" s="48">
        <v>3</v>
      </c>
      <c r="BD92" s="48">
        <v>3</v>
      </c>
      <c r="BE92" s="49">
        <f>SUM(BA92:BD92)</f>
        <v>8</v>
      </c>
      <c r="BF92" s="50"/>
      <c r="BG92" s="7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</row>
    <row r="93" spans="1:92" ht="49.5" customHeight="1">
      <c r="A93" s="33"/>
      <c r="B93" s="34" t="s">
        <v>1620</v>
      </c>
      <c r="C93" s="314" t="s">
        <v>1594</v>
      </c>
      <c r="D93" s="327" t="s">
        <v>1396</v>
      </c>
      <c r="E93" s="54" t="s">
        <v>1397</v>
      </c>
      <c r="F93" s="35" t="s">
        <v>1041</v>
      </c>
      <c r="G93" s="54" t="s">
        <v>1621</v>
      </c>
      <c r="H93" s="54" t="s">
        <v>1622</v>
      </c>
      <c r="I93" s="35" t="s">
        <v>1556</v>
      </c>
      <c r="J93" s="54" t="s">
        <v>1623</v>
      </c>
      <c r="K93" s="54" t="s">
        <v>1011</v>
      </c>
      <c r="L93" s="56">
        <v>500000</v>
      </c>
      <c r="M93" s="56">
        <v>375000</v>
      </c>
      <c r="N93" s="57">
        <f>SUM(O93:T93)</f>
        <v>500000</v>
      </c>
      <c r="O93" s="56">
        <v>50000</v>
      </c>
      <c r="P93" s="56"/>
      <c r="Q93" s="56">
        <v>450000</v>
      </c>
      <c r="R93" s="56"/>
      <c r="S93" s="56"/>
      <c r="T93" s="56"/>
      <c r="U93" s="56">
        <f>SUM(V93:Z93)</f>
        <v>0</v>
      </c>
      <c r="V93" s="56"/>
      <c r="W93" s="56"/>
      <c r="X93" s="56"/>
      <c r="Y93" s="56"/>
      <c r="Z93" s="56"/>
      <c r="AA93" s="57">
        <v>500000</v>
      </c>
      <c r="AB93" s="58">
        <v>375000</v>
      </c>
      <c r="AC93" s="58">
        <v>375000</v>
      </c>
      <c r="AD93" s="59">
        <v>0.75</v>
      </c>
      <c r="AE93" s="60">
        <v>375000</v>
      </c>
      <c r="AF93" s="61">
        <f>(AE93/L93)</f>
        <v>0.75</v>
      </c>
      <c r="AG93" s="62" t="s">
        <v>1001</v>
      </c>
      <c r="AH93" s="62" t="s">
        <v>1155</v>
      </c>
      <c r="AI93" s="47"/>
      <c r="AJ93" s="47" t="s">
        <v>980</v>
      </c>
      <c r="AK93" s="47" t="s">
        <v>980</v>
      </c>
      <c r="AL93" s="47" t="s">
        <v>980</v>
      </c>
      <c r="AM93" s="47" t="s">
        <v>980</v>
      </c>
      <c r="AN93" s="47" t="s">
        <v>980</v>
      </c>
      <c r="AO93" s="47" t="s">
        <v>1013</v>
      </c>
      <c r="AP93" s="47" t="s">
        <v>1013</v>
      </c>
      <c r="AQ93" s="47" t="s">
        <v>1013</v>
      </c>
      <c r="AR93" s="47" t="s">
        <v>980</v>
      </c>
      <c r="AS93" s="47" t="s">
        <v>980</v>
      </c>
      <c r="AT93" s="47" t="s">
        <v>980</v>
      </c>
      <c r="AU93" s="47" t="s">
        <v>980</v>
      </c>
      <c r="AV93" s="47" t="s">
        <v>980</v>
      </c>
      <c r="AW93" s="47" t="s">
        <v>980</v>
      </c>
      <c r="AX93" s="47">
        <v>39147</v>
      </c>
      <c r="AY93" s="47">
        <v>39148</v>
      </c>
      <c r="AZ93" s="47" t="s">
        <v>980</v>
      </c>
      <c r="BA93" s="48">
        <v>1</v>
      </c>
      <c r="BB93" s="48">
        <v>1</v>
      </c>
      <c r="BC93" s="48">
        <v>3</v>
      </c>
      <c r="BD93" s="48">
        <v>3</v>
      </c>
      <c r="BE93" s="49">
        <f>SUM(BA93:BD93)</f>
        <v>8</v>
      </c>
      <c r="BF93" s="50"/>
      <c r="BG93" s="7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</row>
    <row r="94" spans="1:92" ht="78.75">
      <c r="A94" s="33"/>
      <c r="B94" s="34" t="s">
        <v>1624</v>
      </c>
      <c r="C94" s="314" t="s">
        <v>1625</v>
      </c>
      <c r="D94" s="327" t="s">
        <v>1595</v>
      </c>
      <c r="E94" s="54" t="s">
        <v>1626</v>
      </c>
      <c r="F94" s="35" t="s">
        <v>1597</v>
      </c>
      <c r="G94" s="54" t="s">
        <v>1627</v>
      </c>
      <c r="H94" s="54" t="s">
        <v>1599</v>
      </c>
      <c r="I94" s="35" t="s">
        <v>1556</v>
      </c>
      <c r="J94" s="54" t="s">
        <v>1628</v>
      </c>
      <c r="K94" s="54" t="s">
        <v>1601</v>
      </c>
      <c r="L94" s="56">
        <v>253300</v>
      </c>
      <c r="M94" s="56">
        <v>189975</v>
      </c>
      <c r="N94" s="57">
        <f>SUM(O94:T94)</f>
        <v>253300</v>
      </c>
      <c r="O94" s="56"/>
      <c r="P94" s="56">
        <v>51400</v>
      </c>
      <c r="Q94" s="56">
        <v>201900</v>
      </c>
      <c r="R94" s="56"/>
      <c r="S94" s="56"/>
      <c r="T94" s="56"/>
      <c r="U94" s="56"/>
      <c r="V94" s="56"/>
      <c r="W94" s="56"/>
      <c r="X94" s="56"/>
      <c r="Y94" s="56"/>
      <c r="Z94" s="56"/>
      <c r="AA94" s="57">
        <v>253300</v>
      </c>
      <c r="AB94" s="58">
        <v>189975</v>
      </c>
      <c r="AC94" s="58">
        <v>189900</v>
      </c>
      <c r="AD94" s="59">
        <v>0.75</v>
      </c>
      <c r="AE94" s="75">
        <v>126600</v>
      </c>
      <c r="AF94" s="61">
        <f>(AE94/L94)</f>
        <v>0.4998026056060008</v>
      </c>
      <c r="AG94" s="62" t="s">
        <v>978</v>
      </c>
      <c r="AH94" s="62" t="s">
        <v>991</v>
      </c>
      <c r="AI94" s="47"/>
      <c r="AJ94" s="47" t="s">
        <v>980</v>
      </c>
      <c r="AK94" s="47" t="s">
        <v>980</v>
      </c>
      <c r="AL94" s="47" t="s">
        <v>980</v>
      </c>
      <c r="AM94" s="47" t="s">
        <v>980</v>
      </c>
      <c r="AN94" s="47" t="s">
        <v>981</v>
      </c>
      <c r="AO94" s="47" t="s">
        <v>980</v>
      </c>
      <c r="AP94" s="47" t="s">
        <v>980</v>
      </c>
      <c r="AQ94" s="47" t="s">
        <v>980</v>
      </c>
      <c r="AR94" s="47" t="s">
        <v>980</v>
      </c>
      <c r="AS94" s="47" t="s">
        <v>980</v>
      </c>
      <c r="AT94" s="47" t="s">
        <v>980</v>
      </c>
      <c r="AU94" s="47" t="s">
        <v>980</v>
      </c>
      <c r="AV94" s="47" t="s">
        <v>980</v>
      </c>
      <c r="AW94" s="47" t="s">
        <v>980</v>
      </c>
      <c r="AX94" s="47">
        <v>39146</v>
      </c>
      <c r="AY94" s="47">
        <v>39150</v>
      </c>
      <c r="AZ94" s="47" t="s">
        <v>980</v>
      </c>
      <c r="BA94" s="48">
        <v>1</v>
      </c>
      <c r="BB94" s="48">
        <v>1</v>
      </c>
      <c r="BC94" s="48">
        <v>2</v>
      </c>
      <c r="BD94" s="48">
        <v>4</v>
      </c>
      <c r="BE94" s="49">
        <f>SUM(BA94:BD94)</f>
        <v>8</v>
      </c>
      <c r="BF94" s="50"/>
      <c r="BG94" s="7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</row>
    <row r="95" spans="1:92" ht="31.5">
      <c r="A95" s="33"/>
      <c r="B95" s="34" t="s">
        <v>1629</v>
      </c>
      <c r="C95" s="314" t="s">
        <v>1630</v>
      </c>
      <c r="D95" s="327" t="s">
        <v>1631</v>
      </c>
      <c r="E95" s="54" t="s">
        <v>1632</v>
      </c>
      <c r="F95" s="35" t="s">
        <v>1041</v>
      </c>
      <c r="G95" s="54" t="s">
        <v>1633</v>
      </c>
      <c r="H95" s="54" t="s">
        <v>1634</v>
      </c>
      <c r="I95" s="35" t="s">
        <v>1556</v>
      </c>
      <c r="J95" s="54" t="s">
        <v>1635</v>
      </c>
      <c r="K95" s="54" t="s">
        <v>1329</v>
      </c>
      <c r="L95" s="56">
        <v>114000</v>
      </c>
      <c r="M95" s="56">
        <v>85500</v>
      </c>
      <c r="N95" s="57">
        <v>114000</v>
      </c>
      <c r="O95" s="56"/>
      <c r="P95" s="56">
        <v>25000</v>
      </c>
      <c r="Q95" s="56">
        <v>89000</v>
      </c>
      <c r="R95" s="56"/>
      <c r="S95" s="56"/>
      <c r="T95" s="56"/>
      <c r="U95" s="56">
        <v>45000</v>
      </c>
      <c r="V95" s="56">
        <v>10000</v>
      </c>
      <c r="W95" s="56">
        <v>35000</v>
      </c>
      <c r="X95" s="56"/>
      <c r="Y95" s="56"/>
      <c r="Z95" s="56"/>
      <c r="AA95" s="57">
        <v>114000</v>
      </c>
      <c r="AB95" s="58">
        <v>85500</v>
      </c>
      <c r="AC95" s="58">
        <v>85500</v>
      </c>
      <c r="AD95" s="59">
        <v>0.75</v>
      </c>
      <c r="AE95" s="60">
        <v>85500</v>
      </c>
      <c r="AF95" s="61">
        <f aca="true" t="shared" si="19" ref="AF95:AF106">(AE95/L95)</f>
        <v>0.75</v>
      </c>
      <c r="AG95" s="62" t="s">
        <v>1079</v>
      </c>
      <c r="AH95" s="62" t="s">
        <v>1155</v>
      </c>
      <c r="AI95" s="47"/>
      <c r="AJ95" s="47" t="s">
        <v>980</v>
      </c>
      <c r="AK95" s="47" t="s">
        <v>980</v>
      </c>
      <c r="AL95" s="47" t="s">
        <v>980</v>
      </c>
      <c r="AM95" s="47" t="s">
        <v>980</v>
      </c>
      <c r="AN95" s="47" t="s">
        <v>980</v>
      </c>
      <c r="AO95" s="47" t="s">
        <v>1013</v>
      </c>
      <c r="AP95" s="47" t="s">
        <v>1013</v>
      </c>
      <c r="AQ95" s="47" t="s">
        <v>1013</v>
      </c>
      <c r="AR95" s="47" t="s">
        <v>980</v>
      </c>
      <c r="AS95" s="47" t="s">
        <v>980</v>
      </c>
      <c r="AT95" s="47" t="s">
        <v>980</v>
      </c>
      <c r="AU95" s="47" t="s">
        <v>980</v>
      </c>
      <c r="AV95" s="47" t="s">
        <v>980</v>
      </c>
      <c r="AW95" s="47" t="s">
        <v>980</v>
      </c>
      <c r="AX95" s="47">
        <v>39146</v>
      </c>
      <c r="AY95" s="47">
        <v>39148</v>
      </c>
      <c r="AZ95" s="47" t="s">
        <v>980</v>
      </c>
      <c r="BA95" s="48">
        <v>1</v>
      </c>
      <c r="BB95" s="48">
        <v>1</v>
      </c>
      <c r="BC95" s="48">
        <v>2</v>
      </c>
      <c r="BD95" s="48">
        <v>3</v>
      </c>
      <c r="BE95" s="49">
        <f aca="true" t="shared" si="20" ref="BE95:BE106">SUM(BA95:BD95)</f>
        <v>7</v>
      </c>
      <c r="BF95" s="50"/>
      <c r="BG95" s="7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</row>
    <row r="96" spans="1:92" ht="46.5" customHeight="1">
      <c r="A96" s="33"/>
      <c r="B96" s="34" t="s">
        <v>1636</v>
      </c>
      <c r="C96" s="314" t="s">
        <v>1594</v>
      </c>
      <c r="D96" s="327" t="s">
        <v>1595</v>
      </c>
      <c r="E96" s="54" t="s">
        <v>1626</v>
      </c>
      <c r="F96" s="35" t="s">
        <v>1597</v>
      </c>
      <c r="G96" s="54" t="s">
        <v>1627</v>
      </c>
      <c r="H96" s="54" t="s">
        <v>1599</v>
      </c>
      <c r="I96" s="35" t="s">
        <v>1556</v>
      </c>
      <c r="J96" s="54" t="s">
        <v>1637</v>
      </c>
      <c r="K96" s="54" t="s">
        <v>1601</v>
      </c>
      <c r="L96" s="56">
        <v>113000</v>
      </c>
      <c r="M96" s="56">
        <v>84750</v>
      </c>
      <c r="N96" s="57">
        <f aca="true" t="shared" si="21" ref="N96:N106">SUM(O96:T96)</f>
        <v>113000</v>
      </c>
      <c r="O96" s="56"/>
      <c r="P96" s="56">
        <v>45000</v>
      </c>
      <c r="Q96" s="56">
        <v>68000</v>
      </c>
      <c r="R96" s="56"/>
      <c r="S96" s="56"/>
      <c r="T96" s="56"/>
      <c r="U96" s="56"/>
      <c r="V96" s="56"/>
      <c r="W96" s="56"/>
      <c r="X96" s="56"/>
      <c r="Y96" s="56"/>
      <c r="Z96" s="56"/>
      <c r="AA96" s="57">
        <v>113000</v>
      </c>
      <c r="AB96" s="58">
        <v>84750</v>
      </c>
      <c r="AC96" s="58">
        <v>84700</v>
      </c>
      <c r="AD96" s="59">
        <v>0.75</v>
      </c>
      <c r="AE96" s="75">
        <f>L96/2</f>
        <v>56500</v>
      </c>
      <c r="AF96" s="61">
        <f t="shared" si="19"/>
        <v>0.5</v>
      </c>
      <c r="AG96" s="62" t="s">
        <v>978</v>
      </c>
      <c r="AH96" s="62" t="s">
        <v>1446</v>
      </c>
      <c r="AI96" s="47"/>
      <c r="AJ96" s="47" t="s">
        <v>980</v>
      </c>
      <c r="AK96" s="47" t="s">
        <v>980</v>
      </c>
      <c r="AL96" s="47" t="s">
        <v>980</v>
      </c>
      <c r="AM96" s="47" t="s">
        <v>980</v>
      </c>
      <c r="AN96" s="47" t="s">
        <v>981</v>
      </c>
      <c r="AO96" s="47" t="s">
        <v>980</v>
      </c>
      <c r="AP96" s="47" t="s">
        <v>980</v>
      </c>
      <c r="AQ96" s="47" t="s">
        <v>980</v>
      </c>
      <c r="AR96" s="47" t="s">
        <v>980</v>
      </c>
      <c r="AS96" s="47" t="s">
        <v>980</v>
      </c>
      <c r="AT96" s="47" t="s">
        <v>980</v>
      </c>
      <c r="AU96" s="47" t="s">
        <v>980</v>
      </c>
      <c r="AV96" s="47" t="s">
        <v>980</v>
      </c>
      <c r="AW96" s="47" t="s">
        <v>980</v>
      </c>
      <c r="AX96" s="47">
        <v>39146</v>
      </c>
      <c r="AY96" s="47">
        <v>39150</v>
      </c>
      <c r="AZ96" s="47" t="s">
        <v>980</v>
      </c>
      <c r="BA96" s="48">
        <v>1</v>
      </c>
      <c r="BB96" s="48">
        <v>1</v>
      </c>
      <c r="BC96" s="48">
        <v>1</v>
      </c>
      <c r="BD96" s="48">
        <v>4</v>
      </c>
      <c r="BE96" s="49">
        <f t="shared" si="20"/>
        <v>7</v>
      </c>
      <c r="BF96" s="50"/>
      <c r="BG96" s="7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</row>
    <row r="97" spans="1:92" ht="47.25">
      <c r="A97" s="33"/>
      <c r="B97" s="34" t="s">
        <v>1638</v>
      </c>
      <c r="C97" s="314" t="s">
        <v>1639</v>
      </c>
      <c r="D97" s="327" t="s">
        <v>1579</v>
      </c>
      <c r="E97" s="54" t="s">
        <v>1580</v>
      </c>
      <c r="F97" s="35" t="s">
        <v>1041</v>
      </c>
      <c r="G97" s="54" t="s">
        <v>1581</v>
      </c>
      <c r="H97" s="54" t="s">
        <v>1582</v>
      </c>
      <c r="I97" s="35" t="s">
        <v>1556</v>
      </c>
      <c r="J97" s="54" t="s">
        <v>1640</v>
      </c>
      <c r="K97" s="54" t="s">
        <v>1011</v>
      </c>
      <c r="L97" s="56">
        <v>220650</v>
      </c>
      <c r="M97" s="56">
        <v>165487</v>
      </c>
      <c r="N97" s="57">
        <f t="shared" si="21"/>
        <v>220650</v>
      </c>
      <c r="O97" s="56"/>
      <c r="P97" s="56"/>
      <c r="Q97" s="56">
        <v>220650</v>
      </c>
      <c r="R97" s="56"/>
      <c r="S97" s="56"/>
      <c r="T97" s="56"/>
      <c r="U97" s="56">
        <f aca="true" t="shared" si="22" ref="U97:U105">SUM(V97:Z97)</f>
        <v>0</v>
      </c>
      <c r="V97" s="56"/>
      <c r="W97" s="56"/>
      <c r="X97" s="56"/>
      <c r="Y97" s="56"/>
      <c r="Z97" s="56"/>
      <c r="AA97" s="57">
        <v>220650</v>
      </c>
      <c r="AB97" s="58">
        <v>165487</v>
      </c>
      <c r="AC97" s="58">
        <v>165400</v>
      </c>
      <c r="AD97" s="59">
        <v>0.75</v>
      </c>
      <c r="AE97" s="60">
        <v>165400</v>
      </c>
      <c r="AF97" s="61">
        <f t="shared" si="19"/>
        <v>0.74960344436891</v>
      </c>
      <c r="AG97" s="62" t="s">
        <v>1079</v>
      </c>
      <c r="AH97" s="62" t="s">
        <v>1155</v>
      </c>
      <c r="AI97" s="47"/>
      <c r="AJ97" s="47" t="s">
        <v>980</v>
      </c>
      <c r="AK97" s="47" t="s">
        <v>980</v>
      </c>
      <c r="AL97" s="47" t="s">
        <v>980</v>
      </c>
      <c r="AM97" s="47" t="s">
        <v>980</v>
      </c>
      <c r="AN97" s="47" t="s">
        <v>980</v>
      </c>
      <c r="AO97" s="47" t="s">
        <v>1013</v>
      </c>
      <c r="AP97" s="47" t="s">
        <v>1013</v>
      </c>
      <c r="AQ97" s="47" t="s">
        <v>1013</v>
      </c>
      <c r="AR97" s="47" t="s">
        <v>980</v>
      </c>
      <c r="AS97" s="47" t="s">
        <v>980</v>
      </c>
      <c r="AT97" s="47" t="s">
        <v>980</v>
      </c>
      <c r="AU97" s="47" t="s">
        <v>980</v>
      </c>
      <c r="AV97" s="47" t="s">
        <v>980</v>
      </c>
      <c r="AW97" s="47" t="s">
        <v>980</v>
      </c>
      <c r="AX97" s="47">
        <v>39147</v>
      </c>
      <c r="AY97" s="47">
        <v>39147</v>
      </c>
      <c r="AZ97" s="47" t="s">
        <v>980</v>
      </c>
      <c r="BA97" s="48">
        <v>1</v>
      </c>
      <c r="BB97" s="48">
        <v>1</v>
      </c>
      <c r="BC97" s="48">
        <v>2</v>
      </c>
      <c r="BD97" s="48">
        <v>3</v>
      </c>
      <c r="BE97" s="49">
        <f t="shared" si="20"/>
        <v>7</v>
      </c>
      <c r="BF97" s="50"/>
      <c r="BG97" s="7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</row>
    <row r="98" spans="1:92" ht="31.5">
      <c r="A98" s="33"/>
      <c r="B98" s="34" t="s">
        <v>1641</v>
      </c>
      <c r="C98" s="314" t="s">
        <v>1642</v>
      </c>
      <c r="D98" s="327" t="s">
        <v>1643</v>
      </c>
      <c r="E98" s="54" t="s">
        <v>1644</v>
      </c>
      <c r="F98" s="35" t="s">
        <v>1041</v>
      </c>
      <c r="G98" s="55" t="s">
        <v>1645</v>
      </c>
      <c r="H98" s="54" t="s">
        <v>1646</v>
      </c>
      <c r="I98" s="35" t="s">
        <v>1556</v>
      </c>
      <c r="J98" s="54" t="s">
        <v>1647</v>
      </c>
      <c r="K98" s="54" t="s">
        <v>1078</v>
      </c>
      <c r="L98" s="56">
        <v>210000</v>
      </c>
      <c r="M98" s="56">
        <v>155400</v>
      </c>
      <c r="N98" s="57">
        <f t="shared" si="21"/>
        <v>210000</v>
      </c>
      <c r="O98" s="56"/>
      <c r="P98" s="56"/>
      <c r="Q98" s="56">
        <v>210000</v>
      </c>
      <c r="R98" s="56"/>
      <c r="S98" s="56"/>
      <c r="T98" s="56"/>
      <c r="U98" s="56">
        <f t="shared" si="22"/>
        <v>0</v>
      </c>
      <c r="V98" s="56"/>
      <c r="W98" s="56"/>
      <c r="X98" s="56"/>
      <c r="Y98" s="56"/>
      <c r="Z98" s="56"/>
      <c r="AA98" s="57">
        <v>210000</v>
      </c>
      <c r="AB98" s="58">
        <v>155400</v>
      </c>
      <c r="AC98" s="58">
        <v>155400</v>
      </c>
      <c r="AD98" s="59">
        <v>0.74</v>
      </c>
      <c r="AE98" s="60">
        <v>155400</v>
      </c>
      <c r="AF98" s="61">
        <f t="shared" si="19"/>
        <v>0.74</v>
      </c>
      <c r="AG98" s="62" t="s">
        <v>1012</v>
      </c>
      <c r="AH98" s="62" t="s">
        <v>1155</v>
      </c>
      <c r="AI98" s="47"/>
      <c r="AJ98" s="47" t="s">
        <v>980</v>
      </c>
      <c r="AK98" s="47" t="s">
        <v>980</v>
      </c>
      <c r="AL98" s="47" t="s">
        <v>980</v>
      </c>
      <c r="AM98" s="47" t="s">
        <v>1052</v>
      </c>
      <c r="AN98" s="47" t="s">
        <v>980</v>
      </c>
      <c r="AO98" s="47"/>
      <c r="AP98" s="47"/>
      <c r="AQ98" s="47"/>
      <c r="AR98" s="47" t="s">
        <v>980</v>
      </c>
      <c r="AS98" s="47" t="s">
        <v>980</v>
      </c>
      <c r="AT98" s="47" t="s">
        <v>980</v>
      </c>
      <c r="AU98" s="47" t="s">
        <v>980</v>
      </c>
      <c r="AV98" s="47" t="s">
        <v>980</v>
      </c>
      <c r="AW98" s="47" t="s">
        <v>1014</v>
      </c>
      <c r="AX98" s="47">
        <v>39146</v>
      </c>
      <c r="AY98" s="47">
        <v>39148</v>
      </c>
      <c r="AZ98" s="47" t="s">
        <v>980</v>
      </c>
      <c r="BA98" s="48">
        <v>1</v>
      </c>
      <c r="BB98" s="48">
        <v>1</v>
      </c>
      <c r="BC98" s="48">
        <v>2</v>
      </c>
      <c r="BD98" s="48">
        <v>3</v>
      </c>
      <c r="BE98" s="49">
        <f t="shared" si="20"/>
        <v>7</v>
      </c>
      <c r="BF98" s="50"/>
      <c r="BG98" s="7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</row>
    <row r="99" spans="1:92" ht="47.25">
      <c r="A99" s="33"/>
      <c r="B99" s="34" t="s">
        <v>1648</v>
      </c>
      <c r="C99" s="314" t="s">
        <v>1649</v>
      </c>
      <c r="D99" s="327" t="s">
        <v>1424</v>
      </c>
      <c r="E99" s="54" t="s">
        <v>1425</v>
      </c>
      <c r="F99" s="35" t="s">
        <v>1426</v>
      </c>
      <c r="G99" s="54" t="s">
        <v>1427</v>
      </c>
      <c r="H99" s="54" t="s">
        <v>1650</v>
      </c>
      <c r="I99" s="35" t="s">
        <v>1556</v>
      </c>
      <c r="J99" s="54" t="s">
        <v>1651</v>
      </c>
      <c r="K99" s="54" t="s">
        <v>927</v>
      </c>
      <c r="L99" s="56">
        <v>350000</v>
      </c>
      <c r="M99" s="56">
        <v>220000</v>
      </c>
      <c r="N99" s="57">
        <f t="shared" si="21"/>
        <v>350000</v>
      </c>
      <c r="O99" s="56"/>
      <c r="P99" s="56"/>
      <c r="Q99" s="56">
        <v>350000</v>
      </c>
      <c r="R99" s="56"/>
      <c r="S99" s="56"/>
      <c r="T99" s="56"/>
      <c r="U99" s="56">
        <f t="shared" si="22"/>
        <v>42000</v>
      </c>
      <c r="V99" s="56">
        <v>42000</v>
      </c>
      <c r="W99" s="56"/>
      <c r="X99" s="56"/>
      <c r="Y99" s="56"/>
      <c r="Z99" s="56"/>
      <c r="AA99" s="56">
        <v>350000</v>
      </c>
      <c r="AB99" s="58">
        <v>220000</v>
      </c>
      <c r="AC99" s="58">
        <v>220000</v>
      </c>
      <c r="AD99" s="59">
        <v>0.6285</v>
      </c>
      <c r="AE99" s="75">
        <f>L99/2</f>
        <v>175000</v>
      </c>
      <c r="AF99" s="61">
        <f t="shared" si="19"/>
        <v>0.5</v>
      </c>
      <c r="AG99" s="62" t="s">
        <v>1282</v>
      </c>
      <c r="AH99" s="62" t="s">
        <v>1155</v>
      </c>
      <c r="AI99" s="47"/>
      <c r="AJ99" s="47" t="s">
        <v>980</v>
      </c>
      <c r="AK99" s="47" t="s">
        <v>980</v>
      </c>
      <c r="AL99" s="47" t="s">
        <v>980</v>
      </c>
      <c r="AM99" s="47" t="s">
        <v>980</v>
      </c>
      <c r="AN99" s="47" t="s">
        <v>980</v>
      </c>
      <c r="AO99" s="47" t="s">
        <v>980</v>
      </c>
      <c r="AP99" s="47" t="s">
        <v>980</v>
      </c>
      <c r="AQ99" s="47" t="s">
        <v>980</v>
      </c>
      <c r="AR99" s="47" t="s">
        <v>980</v>
      </c>
      <c r="AS99" s="47" t="s">
        <v>980</v>
      </c>
      <c r="AT99" s="47" t="s">
        <v>980</v>
      </c>
      <c r="AU99" s="47" t="s">
        <v>981</v>
      </c>
      <c r="AV99" s="47" t="s">
        <v>980</v>
      </c>
      <c r="AW99" s="47" t="s">
        <v>980</v>
      </c>
      <c r="AX99" s="47">
        <v>39147</v>
      </c>
      <c r="AY99" s="47">
        <v>39148</v>
      </c>
      <c r="AZ99" s="47"/>
      <c r="BA99" s="48">
        <v>1</v>
      </c>
      <c r="BB99" s="48">
        <v>1</v>
      </c>
      <c r="BC99" s="48">
        <v>3</v>
      </c>
      <c r="BD99" s="48">
        <v>2</v>
      </c>
      <c r="BE99" s="49">
        <f t="shared" si="20"/>
        <v>7</v>
      </c>
      <c r="BF99" s="50"/>
      <c r="BG99" s="7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</row>
    <row r="100" spans="1:92" ht="47.25">
      <c r="A100" s="33"/>
      <c r="B100" s="34" t="s">
        <v>1652</v>
      </c>
      <c r="C100" s="314" t="s">
        <v>1653</v>
      </c>
      <c r="D100" s="327" t="s">
        <v>1424</v>
      </c>
      <c r="E100" s="54" t="s">
        <v>1425</v>
      </c>
      <c r="F100" s="35" t="s">
        <v>1426</v>
      </c>
      <c r="G100" s="54" t="s">
        <v>1427</v>
      </c>
      <c r="H100" s="54" t="s">
        <v>1654</v>
      </c>
      <c r="I100" s="35" t="s">
        <v>1556</v>
      </c>
      <c r="J100" s="54" t="s">
        <v>1655</v>
      </c>
      <c r="K100" s="54" t="s">
        <v>927</v>
      </c>
      <c r="L100" s="56">
        <v>166000</v>
      </c>
      <c r="M100" s="56">
        <v>110000</v>
      </c>
      <c r="N100" s="57">
        <f t="shared" si="21"/>
        <v>166000</v>
      </c>
      <c r="O100" s="56"/>
      <c r="P100" s="56"/>
      <c r="Q100" s="56">
        <v>166000</v>
      </c>
      <c r="R100" s="56"/>
      <c r="S100" s="56"/>
      <c r="T100" s="56"/>
      <c r="U100" s="56">
        <f t="shared" si="22"/>
        <v>16000</v>
      </c>
      <c r="V100" s="56">
        <v>16000</v>
      </c>
      <c r="W100" s="56"/>
      <c r="X100" s="56"/>
      <c r="Y100" s="56"/>
      <c r="Z100" s="56"/>
      <c r="AA100" s="56">
        <v>166000</v>
      </c>
      <c r="AB100" s="58">
        <v>110000</v>
      </c>
      <c r="AC100" s="58">
        <v>110000</v>
      </c>
      <c r="AD100" s="59">
        <v>0.6626</v>
      </c>
      <c r="AE100" s="75">
        <f>L100/2</f>
        <v>83000</v>
      </c>
      <c r="AF100" s="61">
        <f t="shared" si="19"/>
        <v>0.5</v>
      </c>
      <c r="AG100" s="62" t="s">
        <v>1430</v>
      </c>
      <c r="AH100" s="62" t="s">
        <v>1126</v>
      </c>
      <c r="AI100" s="47"/>
      <c r="AJ100" s="47" t="s">
        <v>980</v>
      </c>
      <c r="AK100" s="47" t="s">
        <v>980</v>
      </c>
      <c r="AL100" s="47" t="s">
        <v>980</v>
      </c>
      <c r="AM100" s="47" t="s">
        <v>980</v>
      </c>
      <c r="AN100" s="47" t="s">
        <v>980</v>
      </c>
      <c r="AO100" s="47" t="s">
        <v>980</v>
      </c>
      <c r="AP100" s="47" t="s">
        <v>980</v>
      </c>
      <c r="AQ100" s="47" t="s">
        <v>980</v>
      </c>
      <c r="AR100" s="47" t="s">
        <v>980</v>
      </c>
      <c r="AS100" s="47" t="s">
        <v>980</v>
      </c>
      <c r="AT100" s="47" t="s">
        <v>980</v>
      </c>
      <c r="AU100" s="47" t="s">
        <v>981</v>
      </c>
      <c r="AV100" s="47" t="s">
        <v>980</v>
      </c>
      <c r="AW100" s="47" t="s">
        <v>980</v>
      </c>
      <c r="AX100" s="47">
        <v>39147</v>
      </c>
      <c r="AY100" s="47">
        <v>39148</v>
      </c>
      <c r="AZ100" s="47"/>
      <c r="BA100" s="48">
        <v>1</v>
      </c>
      <c r="BB100" s="48">
        <v>1</v>
      </c>
      <c r="BC100" s="48">
        <v>3</v>
      </c>
      <c r="BD100" s="48">
        <v>2</v>
      </c>
      <c r="BE100" s="49">
        <f t="shared" si="20"/>
        <v>7</v>
      </c>
      <c r="BF100" s="50"/>
      <c r="BG100" s="7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</row>
    <row r="101" spans="1:92" ht="47.25">
      <c r="A101" s="33"/>
      <c r="B101" s="34" t="s">
        <v>1656</v>
      </c>
      <c r="C101" s="314" t="s">
        <v>1657</v>
      </c>
      <c r="D101" s="327" t="s">
        <v>1658</v>
      </c>
      <c r="E101" s="54" t="s">
        <v>1659</v>
      </c>
      <c r="F101" s="35" t="s">
        <v>1041</v>
      </c>
      <c r="G101" s="55" t="s">
        <v>1660</v>
      </c>
      <c r="H101" s="54" t="s">
        <v>1661</v>
      </c>
      <c r="I101" s="35" t="s">
        <v>1556</v>
      </c>
      <c r="J101" s="54" t="s">
        <v>1662</v>
      </c>
      <c r="K101" s="54" t="s">
        <v>990</v>
      </c>
      <c r="L101" s="56">
        <v>305000</v>
      </c>
      <c r="M101" s="56">
        <v>229000</v>
      </c>
      <c r="N101" s="57">
        <f t="shared" si="21"/>
        <v>305000</v>
      </c>
      <c r="O101" s="56"/>
      <c r="P101" s="56">
        <v>68000</v>
      </c>
      <c r="Q101" s="56">
        <v>237000</v>
      </c>
      <c r="R101" s="56"/>
      <c r="S101" s="56"/>
      <c r="T101" s="56"/>
      <c r="U101" s="56">
        <f t="shared" si="22"/>
        <v>98000</v>
      </c>
      <c r="V101" s="56">
        <v>26000</v>
      </c>
      <c r="W101" s="56"/>
      <c r="X101" s="56">
        <v>34000</v>
      </c>
      <c r="Y101" s="56">
        <v>38000</v>
      </c>
      <c r="Z101" s="56"/>
      <c r="AA101" s="57">
        <v>305000</v>
      </c>
      <c r="AB101" s="58">
        <v>229000</v>
      </c>
      <c r="AC101" s="58">
        <v>229000</v>
      </c>
      <c r="AD101" s="59">
        <v>0.75</v>
      </c>
      <c r="AE101" s="60">
        <v>229000</v>
      </c>
      <c r="AF101" s="61">
        <f t="shared" si="19"/>
        <v>0.7508196721311475</v>
      </c>
      <c r="AG101" s="62" t="s">
        <v>1001</v>
      </c>
      <c r="AH101" s="62" t="s">
        <v>1663</v>
      </c>
      <c r="AI101" s="47"/>
      <c r="AJ101" s="47" t="s">
        <v>980</v>
      </c>
      <c r="AK101" s="47" t="s">
        <v>980</v>
      </c>
      <c r="AL101" s="47" t="s">
        <v>980</v>
      </c>
      <c r="AM101" s="47" t="s">
        <v>980</v>
      </c>
      <c r="AN101" s="47" t="s">
        <v>980</v>
      </c>
      <c r="AO101" s="47"/>
      <c r="AP101" s="47"/>
      <c r="AQ101" s="47"/>
      <c r="AR101" s="47" t="s">
        <v>980</v>
      </c>
      <c r="AS101" s="47" t="s">
        <v>980</v>
      </c>
      <c r="AT101" s="47" t="s">
        <v>980</v>
      </c>
      <c r="AU101" s="47" t="s">
        <v>981</v>
      </c>
      <c r="AV101" s="47" t="s">
        <v>980</v>
      </c>
      <c r="AW101" s="47" t="s">
        <v>980</v>
      </c>
      <c r="AX101" s="47">
        <v>39146</v>
      </c>
      <c r="AY101" s="47">
        <v>39148</v>
      </c>
      <c r="AZ101" s="47" t="s">
        <v>980</v>
      </c>
      <c r="BA101" s="48">
        <v>1</v>
      </c>
      <c r="BB101" s="48">
        <v>1</v>
      </c>
      <c r="BC101" s="48">
        <v>3</v>
      </c>
      <c r="BD101" s="48">
        <v>2</v>
      </c>
      <c r="BE101" s="49">
        <f t="shared" si="20"/>
        <v>7</v>
      </c>
      <c r="BF101" s="50"/>
      <c r="BG101" s="7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</row>
    <row r="102" spans="1:92" ht="47.25">
      <c r="A102" s="33"/>
      <c r="B102" s="34" t="s">
        <v>1664</v>
      </c>
      <c r="C102" s="314" t="s">
        <v>1665</v>
      </c>
      <c r="D102" s="327" t="s">
        <v>1387</v>
      </c>
      <c r="E102" s="54" t="s">
        <v>1388</v>
      </c>
      <c r="F102" s="35" t="s">
        <v>972</v>
      </c>
      <c r="G102" s="55" t="s">
        <v>1389</v>
      </c>
      <c r="H102" s="54" t="s">
        <v>1390</v>
      </c>
      <c r="I102" s="35" t="s">
        <v>1556</v>
      </c>
      <c r="J102" s="54" t="s">
        <v>1666</v>
      </c>
      <c r="K102" s="54" t="s">
        <v>1078</v>
      </c>
      <c r="L102" s="56">
        <v>215000</v>
      </c>
      <c r="M102" s="56">
        <v>150000</v>
      </c>
      <c r="N102" s="57">
        <f t="shared" si="21"/>
        <v>215000</v>
      </c>
      <c r="O102" s="56"/>
      <c r="P102" s="56"/>
      <c r="Q102" s="56">
        <v>215000</v>
      </c>
      <c r="R102" s="56"/>
      <c r="S102" s="56"/>
      <c r="T102" s="56"/>
      <c r="U102" s="56">
        <f t="shared" si="22"/>
        <v>0</v>
      </c>
      <c r="V102" s="56"/>
      <c r="W102" s="56"/>
      <c r="X102" s="56"/>
      <c r="Y102" s="56"/>
      <c r="Z102" s="56"/>
      <c r="AA102" s="57">
        <v>215000</v>
      </c>
      <c r="AB102" s="58">
        <v>150000</v>
      </c>
      <c r="AC102" s="58">
        <v>150000</v>
      </c>
      <c r="AD102" s="59">
        <v>0.7</v>
      </c>
      <c r="AE102" s="60">
        <v>150000</v>
      </c>
      <c r="AF102" s="61">
        <f t="shared" si="19"/>
        <v>0.6976744186046512</v>
      </c>
      <c r="AG102" s="62" t="s">
        <v>1098</v>
      </c>
      <c r="AH102" s="62" t="s">
        <v>1155</v>
      </c>
      <c r="AI102" s="47"/>
      <c r="AJ102" s="47" t="s">
        <v>980</v>
      </c>
      <c r="AK102" s="47" t="s">
        <v>980</v>
      </c>
      <c r="AL102" s="47" t="s">
        <v>980</v>
      </c>
      <c r="AM102" s="47" t="s">
        <v>980</v>
      </c>
      <c r="AN102" s="47" t="s">
        <v>980</v>
      </c>
      <c r="AO102" s="47"/>
      <c r="AP102" s="47"/>
      <c r="AQ102" s="47"/>
      <c r="AR102" s="47" t="s">
        <v>980</v>
      </c>
      <c r="AS102" s="47" t="s">
        <v>980</v>
      </c>
      <c r="AT102" s="47" t="s">
        <v>980</v>
      </c>
      <c r="AU102" s="47" t="s">
        <v>980</v>
      </c>
      <c r="AV102" s="47" t="s">
        <v>980</v>
      </c>
      <c r="AW102" s="47" t="s">
        <v>981</v>
      </c>
      <c r="AX102" s="47"/>
      <c r="AY102" s="47"/>
      <c r="AZ102" s="47"/>
      <c r="BA102" s="48">
        <v>1</v>
      </c>
      <c r="BB102" s="48">
        <v>1</v>
      </c>
      <c r="BC102" s="48">
        <v>2</v>
      </c>
      <c r="BD102" s="48">
        <v>2</v>
      </c>
      <c r="BE102" s="49">
        <f t="shared" si="20"/>
        <v>6</v>
      </c>
      <c r="BF102" s="50"/>
      <c r="BG102" s="7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</row>
    <row r="103" spans="1:92" ht="47.25">
      <c r="A103" s="33"/>
      <c r="B103" s="34" t="s">
        <v>1667</v>
      </c>
      <c r="C103" s="314" t="s">
        <v>1668</v>
      </c>
      <c r="D103" s="328" t="s">
        <v>1669</v>
      </c>
      <c r="E103" s="54" t="s">
        <v>1580</v>
      </c>
      <c r="F103" s="35" t="s">
        <v>1041</v>
      </c>
      <c r="G103" s="54" t="s">
        <v>1581</v>
      </c>
      <c r="H103" s="54" t="s">
        <v>1582</v>
      </c>
      <c r="I103" s="35" t="s">
        <v>1556</v>
      </c>
      <c r="J103" s="63" t="s">
        <v>1670</v>
      </c>
      <c r="K103" s="54" t="s">
        <v>1011</v>
      </c>
      <c r="L103" s="57">
        <v>210000</v>
      </c>
      <c r="M103" s="57">
        <v>157500</v>
      </c>
      <c r="N103" s="57">
        <f t="shared" si="21"/>
        <v>210000</v>
      </c>
      <c r="O103" s="57"/>
      <c r="P103" s="57">
        <v>73000</v>
      </c>
      <c r="Q103" s="57">
        <v>137000</v>
      </c>
      <c r="R103" s="57"/>
      <c r="S103" s="57"/>
      <c r="T103" s="57"/>
      <c r="U103" s="56">
        <f t="shared" si="22"/>
        <v>0</v>
      </c>
      <c r="V103" s="57"/>
      <c r="W103" s="57"/>
      <c r="X103" s="57"/>
      <c r="Y103" s="57"/>
      <c r="Z103" s="57"/>
      <c r="AA103" s="57">
        <v>210000</v>
      </c>
      <c r="AB103" s="58">
        <v>157500</v>
      </c>
      <c r="AC103" s="58">
        <v>157500</v>
      </c>
      <c r="AD103" s="59">
        <v>0.75</v>
      </c>
      <c r="AE103" s="60">
        <v>157500</v>
      </c>
      <c r="AF103" s="61">
        <f t="shared" si="19"/>
        <v>0.75</v>
      </c>
      <c r="AG103" s="62" t="s">
        <v>1012</v>
      </c>
      <c r="AH103" s="62" t="s">
        <v>1155</v>
      </c>
      <c r="AI103" s="47"/>
      <c r="AJ103" s="47" t="s">
        <v>980</v>
      </c>
      <c r="AK103" s="47" t="s">
        <v>980</v>
      </c>
      <c r="AL103" s="47" t="s">
        <v>980</v>
      </c>
      <c r="AM103" s="47" t="s">
        <v>980</v>
      </c>
      <c r="AN103" s="47" t="s">
        <v>980</v>
      </c>
      <c r="AO103" s="47" t="s">
        <v>1013</v>
      </c>
      <c r="AP103" s="47" t="s">
        <v>1013</v>
      </c>
      <c r="AQ103" s="47" t="s">
        <v>1013</v>
      </c>
      <c r="AR103" s="47" t="s">
        <v>980</v>
      </c>
      <c r="AS103" s="47" t="s">
        <v>980</v>
      </c>
      <c r="AT103" s="47" t="s">
        <v>980</v>
      </c>
      <c r="AU103" s="47" t="s">
        <v>980</v>
      </c>
      <c r="AV103" s="47" t="s">
        <v>980</v>
      </c>
      <c r="AW103" s="47" t="s">
        <v>980</v>
      </c>
      <c r="AX103" s="47">
        <v>39147</v>
      </c>
      <c r="AY103" s="47">
        <v>39147</v>
      </c>
      <c r="AZ103" s="47" t="s">
        <v>980</v>
      </c>
      <c r="BA103" s="48">
        <v>1</v>
      </c>
      <c r="BB103" s="48">
        <v>1</v>
      </c>
      <c r="BC103" s="48">
        <v>2</v>
      </c>
      <c r="BD103" s="48">
        <v>2</v>
      </c>
      <c r="BE103" s="49">
        <f t="shared" si="20"/>
        <v>6</v>
      </c>
      <c r="BF103" s="50"/>
      <c r="BG103" s="7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</row>
    <row r="104" spans="1:92" ht="53.25" customHeight="1">
      <c r="A104" s="33"/>
      <c r="B104" s="34" t="s">
        <v>1671</v>
      </c>
      <c r="C104" s="314" t="s">
        <v>1672</v>
      </c>
      <c r="D104" s="327" t="s">
        <v>1673</v>
      </c>
      <c r="E104" s="54" t="s">
        <v>1674</v>
      </c>
      <c r="F104" s="35" t="s">
        <v>1041</v>
      </c>
      <c r="G104" s="55" t="s">
        <v>1675</v>
      </c>
      <c r="H104" s="54" t="s">
        <v>1676</v>
      </c>
      <c r="I104" s="35" t="s">
        <v>1556</v>
      </c>
      <c r="J104" s="54" t="s">
        <v>1677</v>
      </c>
      <c r="K104" s="54" t="s">
        <v>1061</v>
      </c>
      <c r="L104" s="56">
        <v>1950000</v>
      </c>
      <c r="M104" s="56">
        <v>1462500</v>
      </c>
      <c r="N104" s="57">
        <f t="shared" si="21"/>
        <v>1950000</v>
      </c>
      <c r="O104" s="56">
        <v>50000</v>
      </c>
      <c r="P104" s="56"/>
      <c r="Q104" s="56">
        <v>1900000</v>
      </c>
      <c r="R104" s="56"/>
      <c r="S104" s="56"/>
      <c r="T104" s="56"/>
      <c r="U104" s="56">
        <f t="shared" si="22"/>
        <v>0</v>
      </c>
      <c r="V104" s="56"/>
      <c r="W104" s="56"/>
      <c r="X104" s="56"/>
      <c r="Y104" s="56"/>
      <c r="Z104" s="56"/>
      <c r="AA104" s="57">
        <v>1950000</v>
      </c>
      <c r="AB104" s="58">
        <v>1462500</v>
      </c>
      <c r="AC104" s="58">
        <v>1462500</v>
      </c>
      <c r="AD104" s="59">
        <v>0.75</v>
      </c>
      <c r="AE104" s="60">
        <v>1462500</v>
      </c>
      <c r="AF104" s="61">
        <f t="shared" si="19"/>
        <v>0.75</v>
      </c>
      <c r="AG104" s="62" t="s">
        <v>1001</v>
      </c>
      <c r="AH104" s="62" t="s">
        <v>1155</v>
      </c>
      <c r="AI104" s="47"/>
      <c r="AJ104" s="47" t="s">
        <v>980</v>
      </c>
      <c r="AK104" s="47" t="s">
        <v>980</v>
      </c>
      <c r="AL104" s="47" t="s">
        <v>980</v>
      </c>
      <c r="AM104" s="47" t="s">
        <v>981</v>
      </c>
      <c r="AN104" s="47" t="s">
        <v>980</v>
      </c>
      <c r="AO104" s="47"/>
      <c r="AP104" s="47"/>
      <c r="AQ104" s="47"/>
      <c r="AR104" s="47" t="s">
        <v>980</v>
      </c>
      <c r="AS104" s="47" t="s">
        <v>980</v>
      </c>
      <c r="AT104" s="47" t="s">
        <v>980</v>
      </c>
      <c r="AU104" s="47" t="s">
        <v>980</v>
      </c>
      <c r="AV104" s="47" t="s">
        <v>980</v>
      </c>
      <c r="AW104" s="47" t="s">
        <v>980</v>
      </c>
      <c r="AX104" s="47">
        <v>39146</v>
      </c>
      <c r="AY104" s="47">
        <v>39148</v>
      </c>
      <c r="AZ104" s="47" t="s">
        <v>980</v>
      </c>
      <c r="BA104" s="48">
        <v>1</v>
      </c>
      <c r="BB104" s="48">
        <v>1</v>
      </c>
      <c r="BC104" s="48">
        <v>0</v>
      </c>
      <c r="BD104" s="48">
        <v>4</v>
      </c>
      <c r="BE104" s="49">
        <f t="shared" si="20"/>
        <v>6</v>
      </c>
      <c r="BF104" s="50"/>
      <c r="BG104" s="7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</row>
    <row r="105" spans="1:92" ht="47.25">
      <c r="A105" s="33"/>
      <c r="B105" s="34" t="s">
        <v>1678</v>
      </c>
      <c r="C105" s="314" t="s">
        <v>1679</v>
      </c>
      <c r="D105" s="327" t="s">
        <v>1424</v>
      </c>
      <c r="E105" s="54" t="s">
        <v>1425</v>
      </c>
      <c r="F105" s="35" t="s">
        <v>1426</v>
      </c>
      <c r="G105" s="54" t="s">
        <v>1427</v>
      </c>
      <c r="H105" s="54" t="s">
        <v>1680</v>
      </c>
      <c r="I105" s="35" t="s">
        <v>1556</v>
      </c>
      <c r="J105" s="54" t="s">
        <v>1681</v>
      </c>
      <c r="K105" s="54" t="s">
        <v>927</v>
      </c>
      <c r="L105" s="56">
        <v>132000</v>
      </c>
      <c r="M105" s="56">
        <v>92000</v>
      </c>
      <c r="N105" s="57">
        <f t="shared" si="21"/>
        <v>132000</v>
      </c>
      <c r="O105" s="56"/>
      <c r="P105" s="56"/>
      <c r="Q105" s="56">
        <v>132000</v>
      </c>
      <c r="R105" s="56"/>
      <c r="S105" s="56"/>
      <c r="T105" s="56"/>
      <c r="U105" s="56">
        <f t="shared" si="22"/>
        <v>16000</v>
      </c>
      <c r="V105" s="56">
        <v>16000</v>
      </c>
      <c r="W105" s="56"/>
      <c r="X105" s="56"/>
      <c r="Y105" s="56"/>
      <c r="Z105" s="56"/>
      <c r="AA105" s="56">
        <v>132000</v>
      </c>
      <c r="AB105" s="58">
        <v>92000</v>
      </c>
      <c r="AC105" s="58">
        <v>92000</v>
      </c>
      <c r="AD105" s="59">
        <v>0.697</v>
      </c>
      <c r="AE105" s="75">
        <f>L105/2</f>
        <v>66000</v>
      </c>
      <c r="AF105" s="61">
        <f t="shared" si="19"/>
        <v>0.5</v>
      </c>
      <c r="AG105" s="62" t="s">
        <v>1430</v>
      </c>
      <c r="AH105" s="62" t="s">
        <v>1126</v>
      </c>
      <c r="AI105" s="47"/>
      <c r="AJ105" s="47" t="s">
        <v>980</v>
      </c>
      <c r="AK105" s="47" t="s">
        <v>980</v>
      </c>
      <c r="AL105" s="47" t="s">
        <v>980</v>
      </c>
      <c r="AM105" s="47" t="s">
        <v>980</v>
      </c>
      <c r="AN105" s="47" t="s">
        <v>981</v>
      </c>
      <c r="AO105" s="47" t="s">
        <v>980</v>
      </c>
      <c r="AP105" s="47" t="s">
        <v>980</v>
      </c>
      <c r="AQ105" s="47" t="s">
        <v>980</v>
      </c>
      <c r="AR105" s="47" t="s">
        <v>980</v>
      </c>
      <c r="AS105" s="47" t="s">
        <v>980</v>
      </c>
      <c r="AT105" s="47" t="s">
        <v>980</v>
      </c>
      <c r="AU105" s="47" t="s">
        <v>981</v>
      </c>
      <c r="AV105" s="47" t="s">
        <v>980</v>
      </c>
      <c r="AW105" s="47" t="s">
        <v>980</v>
      </c>
      <c r="AX105" s="47">
        <v>39147</v>
      </c>
      <c r="AY105" s="47">
        <v>39148</v>
      </c>
      <c r="AZ105" s="47"/>
      <c r="BA105" s="48">
        <v>1</v>
      </c>
      <c r="BB105" s="48">
        <v>1</v>
      </c>
      <c r="BC105" s="48">
        <v>2</v>
      </c>
      <c r="BD105" s="48">
        <v>2</v>
      </c>
      <c r="BE105" s="49">
        <f t="shared" si="20"/>
        <v>6</v>
      </c>
      <c r="BF105" s="50"/>
      <c r="BG105" s="7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</row>
    <row r="106" spans="1:92" ht="31.5">
      <c r="A106" s="33"/>
      <c r="B106" s="34" t="s">
        <v>1682</v>
      </c>
      <c r="C106" s="314" t="s">
        <v>1642</v>
      </c>
      <c r="D106" s="327" t="s">
        <v>1643</v>
      </c>
      <c r="E106" s="54" t="s">
        <v>1644</v>
      </c>
      <c r="F106" s="35" t="s">
        <v>1041</v>
      </c>
      <c r="G106" s="55" t="s">
        <v>1645</v>
      </c>
      <c r="H106" s="54" t="s">
        <v>1646</v>
      </c>
      <c r="I106" s="35" t="s">
        <v>1556</v>
      </c>
      <c r="J106" s="54" t="s">
        <v>1683</v>
      </c>
      <c r="K106" s="54" t="s">
        <v>1684</v>
      </c>
      <c r="L106" s="56">
        <v>220000</v>
      </c>
      <c r="M106" s="56">
        <v>165000</v>
      </c>
      <c r="N106" s="57">
        <f t="shared" si="21"/>
        <v>220000</v>
      </c>
      <c r="O106" s="56"/>
      <c r="P106" s="56"/>
      <c r="Q106" s="56"/>
      <c r="R106" s="56"/>
      <c r="S106" s="56"/>
      <c r="T106" s="56">
        <v>220000</v>
      </c>
      <c r="U106" s="56"/>
      <c r="V106" s="56"/>
      <c r="W106" s="56"/>
      <c r="X106" s="56"/>
      <c r="Y106" s="56"/>
      <c r="Z106" s="56"/>
      <c r="AA106" s="57">
        <v>220000</v>
      </c>
      <c r="AB106" s="58">
        <v>165000</v>
      </c>
      <c r="AC106" s="58">
        <v>165000</v>
      </c>
      <c r="AD106" s="59">
        <v>0.75</v>
      </c>
      <c r="AE106" s="60">
        <v>165000</v>
      </c>
      <c r="AF106" s="61">
        <f t="shared" si="19"/>
        <v>0.75</v>
      </c>
      <c r="AG106" s="62" t="s">
        <v>1012</v>
      </c>
      <c r="AH106" s="62" t="s">
        <v>1155</v>
      </c>
      <c r="AI106" s="47"/>
      <c r="AJ106" s="47" t="s">
        <v>980</v>
      </c>
      <c r="AK106" s="47" t="s">
        <v>980</v>
      </c>
      <c r="AL106" s="47" t="s">
        <v>980</v>
      </c>
      <c r="AM106" s="47" t="s">
        <v>980</v>
      </c>
      <c r="AN106" s="47" t="s">
        <v>980</v>
      </c>
      <c r="AO106" s="47"/>
      <c r="AP106" s="47"/>
      <c r="AQ106" s="47"/>
      <c r="AR106" s="47" t="s">
        <v>980</v>
      </c>
      <c r="AS106" s="47" t="s">
        <v>980</v>
      </c>
      <c r="AT106" s="47" t="s">
        <v>980</v>
      </c>
      <c r="AU106" s="47" t="s">
        <v>980</v>
      </c>
      <c r="AV106" s="47" t="s">
        <v>980</v>
      </c>
      <c r="AW106" s="47"/>
      <c r="AX106" s="47"/>
      <c r="AY106" s="47"/>
      <c r="AZ106" s="47"/>
      <c r="BA106" s="48">
        <v>1</v>
      </c>
      <c r="BB106" s="48">
        <v>1</v>
      </c>
      <c r="BC106" s="48">
        <v>0</v>
      </c>
      <c r="BD106" s="48">
        <v>3</v>
      </c>
      <c r="BE106" s="49">
        <f t="shared" si="20"/>
        <v>5</v>
      </c>
      <c r="BF106" s="50"/>
      <c r="BG106" s="7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</row>
    <row r="107" spans="1:92" ht="15.75" hidden="1">
      <c r="A107" s="33"/>
      <c r="B107" s="68" t="s">
        <v>1547</v>
      </c>
      <c r="C107" s="315"/>
      <c r="D107" s="329"/>
      <c r="E107" s="69"/>
      <c r="F107" s="69"/>
      <c r="G107" s="55"/>
      <c r="H107" s="54"/>
      <c r="I107" s="35"/>
      <c r="J107" s="54"/>
      <c r="K107" s="54"/>
      <c r="L107" s="56"/>
      <c r="M107" s="56"/>
      <c r="N107" s="57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7"/>
      <c r="AB107" s="58"/>
      <c r="AC107" s="58"/>
      <c r="AD107" s="59"/>
      <c r="AE107" s="60">
        <f>SUM(AE92:AE106)</f>
        <v>4427400</v>
      </c>
      <c r="AF107" s="61"/>
      <c r="AG107" s="62"/>
      <c r="AH107" s="62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8"/>
      <c r="BB107" s="48"/>
      <c r="BC107" s="48"/>
      <c r="BD107" s="48"/>
      <c r="BE107" s="49"/>
      <c r="BF107" s="50"/>
      <c r="BG107" s="7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</row>
    <row r="108" spans="1:92" ht="47.25" customHeight="1" hidden="1">
      <c r="A108" s="33"/>
      <c r="B108" s="94" t="s">
        <v>1685</v>
      </c>
      <c r="C108" s="319"/>
      <c r="D108" s="331"/>
      <c r="E108" s="95"/>
      <c r="F108" s="95"/>
      <c r="G108" s="55"/>
      <c r="H108" s="54"/>
      <c r="I108" s="35"/>
      <c r="J108" s="54"/>
      <c r="K108" s="54"/>
      <c r="L108" s="96">
        <f aca="true" t="shared" si="23" ref="L108:AC108">SUM(L83:L106)</f>
        <v>9655734</v>
      </c>
      <c r="M108" s="96">
        <f t="shared" si="23"/>
        <v>7161449</v>
      </c>
      <c r="N108" s="96">
        <f t="shared" si="23"/>
        <v>9655734</v>
      </c>
      <c r="O108" s="96">
        <f t="shared" si="23"/>
        <v>186000</v>
      </c>
      <c r="P108" s="96">
        <f t="shared" si="23"/>
        <v>1321389</v>
      </c>
      <c r="Q108" s="96">
        <f t="shared" si="23"/>
        <v>7928345</v>
      </c>
      <c r="R108" s="96">
        <f t="shared" si="23"/>
        <v>0</v>
      </c>
      <c r="S108" s="96">
        <f t="shared" si="23"/>
        <v>0</v>
      </c>
      <c r="T108" s="96">
        <f t="shared" si="23"/>
        <v>220000</v>
      </c>
      <c r="U108" s="96">
        <f t="shared" si="23"/>
        <v>1274800</v>
      </c>
      <c r="V108" s="96">
        <f t="shared" si="23"/>
        <v>528000</v>
      </c>
      <c r="W108" s="96">
        <f t="shared" si="23"/>
        <v>35000</v>
      </c>
      <c r="X108" s="96">
        <f t="shared" si="23"/>
        <v>34000</v>
      </c>
      <c r="Y108" s="96">
        <f t="shared" si="23"/>
        <v>38000</v>
      </c>
      <c r="Z108" s="96">
        <f t="shared" si="23"/>
        <v>639800</v>
      </c>
      <c r="AA108" s="96">
        <f t="shared" si="23"/>
        <v>9655734</v>
      </c>
      <c r="AB108" s="96">
        <f t="shared" si="23"/>
        <v>7161449</v>
      </c>
      <c r="AC108" s="96">
        <f t="shared" si="23"/>
        <v>7161100</v>
      </c>
      <c r="AD108" s="59"/>
      <c r="AE108" s="97">
        <f>(SUM(AE83:AE106)-AE90)</f>
        <v>6863500</v>
      </c>
      <c r="AF108" s="47"/>
      <c r="AG108" s="62"/>
      <c r="AH108" s="62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8"/>
      <c r="BB108" s="48"/>
      <c r="BC108" s="48"/>
      <c r="BD108" s="48"/>
      <c r="BE108" s="49"/>
      <c r="BF108" s="50"/>
      <c r="BG108" s="7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</row>
    <row r="109" spans="1:92" ht="35.25" customHeight="1">
      <c r="A109" s="33"/>
      <c r="B109" s="88" t="s">
        <v>1686</v>
      </c>
      <c r="C109" s="89"/>
      <c r="D109" s="332" t="s">
        <v>1686</v>
      </c>
      <c r="E109" s="89"/>
      <c r="F109" s="89"/>
      <c r="G109" s="98"/>
      <c r="H109" s="99"/>
      <c r="I109" s="100"/>
      <c r="J109" s="99"/>
      <c r="K109" s="99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2"/>
      <c r="AE109" s="103"/>
      <c r="AF109" s="104"/>
      <c r="AG109" s="105"/>
      <c r="AH109" s="105"/>
      <c r="AI109" s="106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8"/>
      <c r="BB109" s="48"/>
      <c r="BC109" s="48"/>
      <c r="BD109" s="48"/>
      <c r="BE109" s="49"/>
      <c r="BF109" s="50"/>
      <c r="BG109" s="7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</row>
    <row r="110" spans="1:92" ht="47.25">
      <c r="A110" s="33"/>
      <c r="B110" s="34" t="s">
        <v>1687</v>
      </c>
      <c r="C110" s="314" t="s">
        <v>1688</v>
      </c>
      <c r="D110" s="327" t="s">
        <v>1689</v>
      </c>
      <c r="E110" s="54" t="s">
        <v>1690</v>
      </c>
      <c r="F110" s="35" t="s">
        <v>1041</v>
      </c>
      <c r="G110" s="54" t="s">
        <v>1691</v>
      </c>
      <c r="H110" s="54" t="s">
        <v>1692</v>
      </c>
      <c r="I110" s="35" t="s">
        <v>1693</v>
      </c>
      <c r="J110" s="54" t="s">
        <v>1694</v>
      </c>
      <c r="K110" s="54" t="s">
        <v>1011</v>
      </c>
      <c r="L110" s="56">
        <v>1465000</v>
      </c>
      <c r="M110" s="56">
        <v>1098000</v>
      </c>
      <c r="N110" s="57">
        <f>SUM(O110:T110)</f>
        <v>1465000</v>
      </c>
      <c r="O110" s="56"/>
      <c r="P110" s="56">
        <v>685000</v>
      </c>
      <c r="Q110" s="56">
        <v>780000</v>
      </c>
      <c r="R110" s="56"/>
      <c r="S110" s="56"/>
      <c r="T110" s="56"/>
      <c r="U110" s="56">
        <f>SUM(V110:Z110)</f>
        <v>285000</v>
      </c>
      <c r="V110" s="56">
        <v>205000</v>
      </c>
      <c r="W110" s="56"/>
      <c r="X110" s="56">
        <v>35000</v>
      </c>
      <c r="Y110" s="56">
        <v>45000</v>
      </c>
      <c r="Z110" s="56"/>
      <c r="AA110" s="57">
        <v>1465000</v>
      </c>
      <c r="AB110" s="58">
        <v>1098000</v>
      </c>
      <c r="AC110" s="58">
        <v>1098000</v>
      </c>
      <c r="AD110" s="59">
        <v>0.75</v>
      </c>
      <c r="AE110" s="60">
        <v>1098000</v>
      </c>
      <c r="AF110" s="61">
        <f>(AE110/L110)</f>
        <v>0.7494880546075086</v>
      </c>
      <c r="AG110" s="62" t="s">
        <v>978</v>
      </c>
      <c r="AH110" s="62" t="s">
        <v>1155</v>
      </c>
      <c r="AI110" s="47"/>
      <c r="AJ110" s="47" t="s">
        <v>980</v>
      </c>
      <c r="AK110" s="47" t="s">
        <v>980</v>
      </c>
      <c r="AL110" s="47" t="s">
        <v>980</v>
      </c>
      <c r="AM110" s="47" t="s">
        <v>980</v>
      </c>
      <c r="AN110" s="47" t="s">
        <v>980</v>
      </c>
      <c r="AO110" s="47" t="s">
        <v>1013</v>
      </c>
      <c r="AP110" s="47" t="s">
        <v>1013</v>
      </c>
      <c r="AQ110" s="47" t="s">
        <v>1013</v>
      </c>
      <c r="AR110" s="47" t="s">
        <v>980</v>
      </c>
      <c r="AS110" s="47" t="s">
        <v>980</v>
      </c>
      <c r="AT110" s="47" t="s">
        <v>980</v>
      </c>
      <c r="AU110" s="47" t="s">
        <v>980</v>
      </c>
      <c r="AV110" s="47" t="s">
        <v>980</v>
      </c>
      <c r="AW110" s="47" t="s">
        <v>980</v>
      </c>
      <c r="AX110" s="47">
        <v>39147</v>
      </c>
      <c r="AY110" s="47">
        <v>39149</v>
      </c>
      <c r="AZ110" s="47" t="s">
        <v>980</v>
      </c>
      <c r="BA110" s="48">
        <v>4</v>
      </c>
      <c r="BB110" s="48">
        <v>3</v>
      </c>
      <c r="BC110" s="48">
        <v>4</v>
      </c>
      <c r="BD110" s="48">
        <v>5</v>
      </c>
      <c r="BE110" s="49">
        <f>SUM(BA110:BD110)</f>
        <v>16</v>
      </c>
      <c r="BF110" s="50"/>
      <c r="BG110" s="7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</row>
    <row r="111" spans="1:92" ht="63">
      <c r="A111" s="33"/>
      <c r="B111" s="34" t="s">
        <v>1695</v>
      </c>
      <c r="C111" s="314" t="s">
        <v>1696</v>
      </c>
      <c r="D111" s="327" t="s">
        <v>1697</v>
      </c>
      <c r="E111" s="54" t="s">
        <v>1698</v>
      </c>
      <c r="F111" s="35" t="s">
        <v>1041</v>
      </c>
      <c r="G111" s="54" t="s">
        <v>1699</v>
      </c>
      <c r="H111" s="54" t="s">
        <v>1700</v>
      </c>
      <c r="I111" s="35" t="s">
        <v>1693</v>
      </c>
      <c r="J111" s="54" t="s">
        <v>1702</v>
      </c>
      <c r="K111" s="54" t="s">
        <v>1011</v>
      </c>
      <c r="L111" s="56">
        <v>571000</v>
      </c>
      <c r="M111" s="56">
        <v>399700</v>
      </c>
      <c r="N111" s="57">
        <f>SUM(O111:T111)</f>
        <v>571000</v>
      </c>
      <c r="O111" s="56"/>
      <c r="P111" s="56">
        <v>293000</v>
      </c>
      <c r="Q111" s="56">
        <v>278000</v>
      </c>
      <c r="R111" s="56"/>
      <c r="S111" s="56"/>
      <c r="T111" s="56"/>
      <c r="U111" s="56">
        <f>SUM(V111:Z111)</f>
        <v>20000</v>
      </c>
      <c r="V111" s="56">
        <v>20000</v>
      </c>
      <c r="W111" s="56"/>
      <c r="X111" s="56"/>
      <c r="Y111" s="56"/>
      <c r="Z111" s="56"/>
      <c r="AA111" s="57">
        <v>571000</v>
      </c>
      <c r="AB111" s="58">
        <v>399700</v>
      </c>
      <c r="AC111" s="58">
        <v>399700</v>
      </c>
      <c r="AD111" s="59">
        <v>0.7</v>
      </c>
      <c r="AE111" s="60">
        <v>399700</v>
      </c>
      <c r="AF111" s="61">
        <f>(AE111/L111)</f>
        <v>0.7</v>
      </c>
      <c r="AG111" s="62" t="s">
        <v>1012</v>
      </c>
      <c r="AH111" s="62" t="s">
        <v>1155</v>
      </c>
      <c r="AI111" s="47"/>
      <c r="AJ111" s="47" t="s">
        <v>980</v>
      </c>
      <c r="AK111" s="47" t="s">
        <v>980</v>
      </c>
      <c r="AL111" s="47" t="s">
        <v>980</v>
      </c>
      <c r="AM111" s="47" t="s">
        <v>980</v>
      </c>
      <c r="AN111" s="47" t="s">
        <v>980</v>
      </c>
      <c r="AO111" s="47" t="s">
        <v>1013</v>
      </c>
      <c r="AP111" s="47" t="s">
        <v>1013</v>
      </c>
      <c r="AQ111" s="47" t="s">
        <v>1013</v>
      </c>
      <c r="AR111" s="47" t="s">
        <v>980</v>
      </c>
      <c r="AS111" s="47" t="s">
        <v>980</v>
      </c>
      <c r="AT111" s="47" t="s">
        <v>980</v>
      </c>
      <c r="AU111" s="47" t="s">
        <v>980</v>
      </c>
      <c r="AV111" s="47" t="s">
        <v>980</v>
      </c>
      <c r="AW111" s="47" t="s">
        <v>981</v>
      </c>
      <c r="AX111" s="47"/>
      <c r="AY111" s="47"/>
      <c r="AZ111" s="47"/>
      <c r="BA111" s="48">
        <v>1</v>
      </c>
      <c r="BB111" s="48">
        <v>2</v>
      </c>
      <c r="BC111" s="48">
        <v>4</v>
      </c>
      <c r="BD111" s="48">
        <v>5</v>
      </c>
      <c r="BE111" s="49">
        <f>SUM(BA111:BD111)</f>
        <v>12</v>
      </c>
      <c r="BF111" s="50"/>
      <c r="BG111" s="7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</row>
    <row r="112" spans="1:92" ht="47.25">
      <c r="A112" s="33"/>
      <c r="B112" s="34" t="s">
        <v>1703</v>
      </c>
      <c r="C112" s="314" t="s">
        <v>1704</v>
      </c>
      <c r="D112" s="327" t="s">
        <v>1705</v>
      </c>
      <c r="E112" s="54" t="s">
        <v>1706</v>
      </c>
      <c r="F112" s="35" t="s">
        <v>1041</v>
      </c>
      <c r="G112" s="55" t="s">
        <v>1707</v>
      </c>
      <c r="H112" s="54" t="s">
        <v>1708</v>
      </c>
      <c r="I112" s="35" t="s">
        <v>1693</v>
      </c>
      <c r="J112" s="54" t="s">
        <v>1709</v>
      </c>
      <c r="K112" s="54" t="s">
        <v>1347</v>
      </c>
      <c r="L112" s="56">
        <v>612850</v>
      </c>
      <c r="M112" s="56">
        <v>459638</v>
      </c>
      <c r="N112" s="57">
        <f>SUM(O112:T112)</f>
        <v>612850</v>
      </c>
      <c r="O112" s="56"/>
      <c r="P112" s="56">
        <v>612850</v>
      </c>
      <c r="Q112" s="56"/>
      <c r="R112" s="56"/>
      <c r="S112" s="56"/>
      <c r="T112" s="56"/>
      <c r="U112" s="56">
        <f>SUM(V112:Z112)</f>
        <v>0</v>
      </c>
      <c r="V112" s="56"/>
      <c r="W112" s="56"/>
      <c r="X112" s="56"/>
      <c r="Y112" s="56"/>
      <c r="Z112" s="56"/>
      <c r="AA112" s="57">
        <v>612850</v>
      </c>
      <c r="AB112" s="58">
        <v>459638</v>
      </c>
      <c r="AC112" s="58">
        <v>459600</v>
      </c>
      <c r="AD112" s="59">
        <v>0.75</v>
      </c>
      <c r="AE112" s="60">
        <v>459600</v>
      </c>
      <c r="AF112" s="61">
        <f>(AE112/L112)</f>
        <v>0.7499388104756466</v>
      </c>
      <c r="AG112" s="62" t="s">
        <v>978</v>
      </c>
      <c r="AH112" s="62" t="s">
        <v>1155</v>
      </c>
      <c r="AI112" s="47"/>
      <c r="AJ112" s="47" t="s">
        <v>980</v>
      </c>
      <c r="AK112" s="47" t="s">
        <v>980</v>
      </c>
      <c r="AL112" s="47" t="s">
        <v>980</v>
      </c>
      <c r="AM112" s="47" t="s">
        <v>980</v>
      </c>
      <c r="AN112" s="47" t="s">
        <v>980</v>
      </c>
      <c r="AO112" s="47"/>
      <c r="AP112" s="47"/>
      <c r="AQ112" s="47"/>
      <c r="AR112" s="47" t="s">
        <v>980</v>
      </c>
      <c r="AS112" s="47" t="s">
        <v>980</v>
      </c>
      <c r="AT112" s="47" t="s">
        <v>980</v>
      </c>
      <c r="AU112" s="47" t="s">
        <v>980</v>
      </c>
      <c r="AV112" s="47" t="s">
        <v>980</v>
      </c>
      <c r="AW112" s="47" t="s">
        <v>981</v>
      </c>
      <c r="AX112" s="47"/>
      <c r="AY112" s="47"/>
      <c r="AZ112" s="47"/>
      <c r="BA112" s="48">
        <v>1</v>
      </c>
      <c r="BB112" s="48">
        <v>0</v>
      </c>
      <c r="BC112" s="48">
        <v>1</v>
      </c>
      <c r="BD112" s="48">
        <v>4</v>
      </c>
      <c r="BE112" s="49">
        <f>SUM(BA112:BD112)</f>
        <v>6</v>
      </c>
      <c r="BF112" s="50"/>
      <c r="BG112" s="7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</row>
    <row r="113" spans="1:92" ht="15.75" hidden="1">
      <c r="A113" s="33"/>
      <c r="B113" s="68" t="s">
        <v>1547</v>
      </c>
      <c r="C113" s="315"/>
      <c r="D113" s="329"/>
      <c r="E113" s="69"/>
      <c r="F113" s="69"/>
      <c r="G113" s="55"/>
      <c r="H113" s="54"/>
      <c r="I113" s="35"/>
      <c r="J113" s="54"/>
      <c r="K113" s="54"/>
      <c r="L113" s="56"/>
      <c r="M113" s="56"/>
      <c r="N113" s="57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7"/>
      <c r="AB113" s="58"/>
      <c r="AC113" s="58"/>
      <c r="AD113" s="59"/>
      <c r="AE113" s="60">
        <f>SUM(AE110:AE112)</f>
        <v>1957300</v>
      </c>
      <c r="AF113" s="61"/>
      <c r="AG113" s="62"/>
      <c r="AH113" s="62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8"/>
      <c r="BB113" s="48"/>
      <c r="BC113" s="48"/>
      <c r="BD113" s="48"/>
      <c r="BE113" s="49"/>
      <c r="BF113" s="50"/>
      <c r="BG113" s="7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</row>
    <row r="114" spans="1:92" ht="47.25" customHeight="1" hidden="1">
      <c r="A114" s="33"/>
      <c r="B114" s="94" t="s">
        <v>1710</v>
      </c>
      <c r="C114" s="319"/>
      <c r="D114" s="331"/>
      <c r="E114" s="95"/>
      <c r="F114" s="95"/>
      <c r="G114" s="54"/>
      <c r="H114" s="54"/>
      <c r="I114" s="35"/>
      <c r="J114" s="54"/>
      <c r="K114" s="54"/>
      <c r="L114" s="96">
        <f aca="true" t="shared" si="24" ref="L114:AC114">SUM(L110:L112)</f>
        <v>2648850</v>
      </c>
      <c r="M114" s="96">
        <f t="shared" si="24"/>
        <v>1957338</v>
      </c>
      <c r="N114" s="96">
        <f t="shared" si="24"/>
        <v>2648850</v>
      </c>
      <c r="O114" s="96">
        <f t="shared" si="24"/>
        <v>0</v>
      </c>
      <c r="P114" s="96">
        <f t="shared" si="24"/>
        <v>1590850</v>
      </c>
      <c r="Q114" s="96">
        <f t="shared" si="24"/>
        <v>1058000</v>
      </c>
      <c r="R114" s="96">
        <f t="shared" si="24"/>
        <v>0</v>
      </c>
      <c r="S114" s="96">
        <f t="shared" si="24"/>
        <v>0</v>
      </c>
      <c r="T114" s="96">
        <f t="shared" si="24"/>
        <v>0</v>
      </c>
      <c r="U114" s="96">
        <f t="shared" si="24"/>
        <v>305000</v>
      </c>
      <c r="V114" s="96">
        <f t="shared" si="24"/>
        <v>225000</v>
      </c>
      <c r="W114" s="96">
        <f t="shared" si="24"/>
        <v>0</v>
      </c>
      <c r="X114" s="96">
        <f t="shared" si="24"/>
        <v>35000</v>
      </c>
      <c r="Y114" s="96">
        <f t="shared" si="24"/>
        <v>45000</v>
      </c>
      <c r="Z114" s="96">
        <f t="shared" si="24"/>
        <v>0</v>
      </c>
      <c r="AA114" s="96">
        <f t="shared" si="24"/>
        <v>2648850</v>
      </c>
      <c r="AB114" s="96">
        <f t="shared" si="24"/>
        <v>1957338</v>
      </c>
      <c r="AC114" s="96">
        <f t="shared" si="24"/>
        <v>1957300</v>
      </c>
      <c r="AD114" s="59"/>
      <c r="AE114" s="97">
        <f>SUM(AE110:AE112)</f>
        <v>1957300</v>
      </c>
      <c r="AF114" s="47"/>
      <c r="AG114" s="62"/>
      <c r="AH114" s="62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8"/>
      <c r="BB114" s="48"/>
      <c r="BC114" s="48"/>
      <c r="BD114" s="48"/>
      <c r="BE114" s="49"/>
      <c r="BF114" s="50"/>
      <c r="BG114" s="7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</row>
    <row r="115" spans="1:92" ht="47.25" customHeight="1" hidden="1">
      <c r="A115" s="33"/>
      <c r="B115" s="94" t="s">
        <v>1711</v>
      </c>
      <c r="C115" s="319"/>
      <c r="D115" s="331"/>
      <c r="E115" s="95"/>
      <c r="F115" s="95"/>
      <c r="G115" s="54"/>
      <c r="H115" s="54"/>
      <c r="I115" s="35"/>
      <c r="J115" s="54"/>
      <c r="K115" s="54"/>
      <c r="L115" s="96">
        <f aca="true" t="shared" si="25" ref="L115:AC115">SUM(L114,L108,L81)</f>
        <v>99771215</v>
      </c>
      <c r="M115" s="96">
        <f t="shared" si="25"/>
        <v>69897819</v>
      </c>
      <c r="N115" s="96">
        <f t="shared" si="25"/>
        <v>99206215</v>
      </c>
      <c r="O115" s="96">
        <f t="shared" si="25"/>
        <v>2362850</v>
      </c>
      <c r="P115" s="96">
        <f t="shared" si="25"/>
        <v>31567185</v>
      </c>
      <c r="Q115" s="96">
        <f t="shared" si="25"/>
        <v>65221180</v>
      </c>
      <c r="R115" s="96">
        <f t="shared" si="25"/>
        <v>0</v>
      </c>
      <c r="S115" s="96">
        <f t="shared" si="25"/>
        <v>0</v>
      </c>
      <c r="T115" s="96">
        <f t="shared" si="25"/>
        <v>220000</v>
      </c>
      <c r="U115" s="96">
        <f t="shared" si="25"/>
        <v>23200812</v>
      </c>
      <c r="V115" s="96">
        <f t="shared" si="25"/>
        <v>9334782</v>
      </c>
      <c r="W115" s="96">
        <f t="shared" si="25"/>
        <v>7794030</v>
      </c>
      <c r="X115" s="96">
        <f t="shared" si="25"/>
        <v>2701200</v>
      </c>
      <c r="Y115" s="96">
        <f t="shared" si="25"/>
        <v>953000</v>
      </c>
      <c r="Z115" s="96">
        <f t="shared" si="25"/>
        <v>2417800</v>
      </c>
      <c r="AA115" s="96">
        <f t="shared" si="25"/>
        <v>99771215</v>
      </c>
      <c r="AB115" s="96">
        <f t="shared" si="25"/>
        <v>68499819</v>
      </c>
      <c r="AC115" s="96">
        <f t="shared" si="25"/>
        <v>67112700</v>
      </c>
      <c r="AD115" s="59"/>
      <c r="AE115" s="97">
        <f>SUM(AE114,AE108,AE81)</f>
        <v>66755100</v>
      </c>
      <c r="AF115" s="47"/>
      <c r="AG115" s="62"/>
      <c r="AH115" s="62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8"/>
      <c r="BB115" s="48"/>
      <c r="BC115" s="48"/>
      <c r="BD115" s="48"/>
      <c r="BE115" s="49"/>
      <c r="BF115" s="50"/>
      <c r="BG115" s="7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</row>
    <row r="116" spans="1:92" ht="42.75" customHeight="1" hidden="1">
      <c r="A116" s="33"/>
      <c r="B116" s="107"/>
      <c r="C116" s="319"/>
      <c r="D116" s="331"/>
      <c r="E116" s="95"/>
      <c r="F116" s="95"/>
      <c r="G116" s="54"/>
      <c r="H116" s="54"/>
      <c r="I116" s="35"/>
      <c r="J116" s="54"/>
      <c r="K116" s="54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59"/>
      <c r="AE116" s="97"/>
      <c r="AF116" s="47"/>
      <c r="AG116" s="62"/>
      <c r="AH116" s="62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8"/>
      <c r="BB116" s="48"/>
      <c r="BC116" s="48"/>
      <c r="BD116" s="48"/>
      <c r="BE116" s="49"/>
      <c r="BF116" s="50"/>
      <c r="BG116" s="108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</row>
    <row r="117" spans="1:92" ht="36.75" customHeight="1">
      <c r="A117" s="109"/>
      <c r="B117" s="110" t="s">
        <v>1712</v>
      </c>
      <c r="C117" s="110"/>
      <c r="D117" s="333" t="s">
        <v>1713</v>
      </c>
      <c r="E117" s="110"/>
      <c r="F117" s="110"/>
      <c r="G117" s="112"/>
      <c r="H117" s="111"/>
      <c r="I117" s="111"/>
      <c r="J117" s="111"/>
      <c r="K117" s="111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4"/>
      <c r="AE117" s="113"/>
      <c r="AF117" s="115"/>
      <c r="AG117" s="116"/>
      <c r="AH117" s="116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90"/>
      <c r="BB117" s="90"/>
      <c r="BC117" s="90"/>
      <c r="BD117" s="90"/>
      <c r="BE117" s="29"/>
      <c r="BF117" s="117"/>
      <c r="BG117" s="7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</row>
    <row r="118" spans="1:92" s="53" customFormat="1" ht="47.25" hidden="1">
      <c r="A118" s="33"/>
      <c r="B118" s="34" t="s">
        <v>1714</v>
      </c>
      <c r="C118" s="314" t="s">
        <v>1715</v>
      </c>
      <c r="D118" s="327" t="s">
        <v>1073</v>
      </c>
      <c r="E118" s="54" t="s">
        <v>1074</v>
      </c>
      <c r="F118" s="35" t="s">
        <v>972</v>
      </c>
      <c r="G118" s="55" t="s">
        <v>1075</v>
      </c>
      <c r="H118" s="54" t="s">
        <v>1076</v>
      </c>
      <c r="I118" s="35" t="s">
        <v>1716</v>
      </c>
      <c r="J118" s="54" t="s">
        <v>1717</v>
      </c>
      <c r="K118" s="54" t="s">
        <v>990</v>
      </c>
      <c r="L118" s="56">
        <v>320000</v>
      </c>
      <c r="M118" s="56">
        <v>240000</v>
      </c>
      <c r="N118" s="57">
        <f aca="true" t="shared" si="26" ref="N118:N123">SUM(O118:T118)</f>
        <v>320000</v>
      </c>
      <c r="O118" s="56"/>
      <c r="P118" s="56">
        <v>120000</v>
      </c>
      <c r="Q118" s="56">
        <v>200000</v>
      </c>
      <c r="R118" s="56"/>
      <c r="S118" s="56"/>
      <c r="T118" s="56"/>
      <c r="U118" s="56">
        <f aca="true" t="shared" si="27" ref="U118:U124">SUM(V118:Z118)</f>
        <v>315000</v>
      </c>
      <c r="V118" s="56">
        <v>10000</v>
      </c>
      <c r="W118" s="56">
        <v>200000</v>
      </c>
      <c r="X118" s="56">
        <v>100000</v>
      </c>
      <c r="Y118" s="56">
        <v>5000</v>
      </c>
      <c r="Z118" s="56"/>
      <c r="AA118" s="57">
        <v>320000</v>
      </c>
      <c r="AB118" s="58">
        <v>240000</v>
      </c>
      <c r="AC118" s="58">
        <v>240000</v>
      </c>
      <c r="AD118" s="59">
        <v>0.75</v>
      </c>
      <c r="AE118" s="60">
        <v>240000</v>
      </c>
      <c r="AF118" s="61">
        <f aca="true" t="shared" si="28" ref="AF118:AF124">(AE118/L118)</f>
        <v>0.75</v>
      </c>
      <c r="AG118" s="62" t="s">
        <v>978</v>
      </c>
      <c r="AH118" s="62" t="s">
        <v>991</v>
      </c>
      <c r="AI118" s="47"/>
      <c r="AJ118" s="47" t="s">
        <v>980</v>
      </c>
      <c r="AK118" s="47" t="s">
        <v>980</v>
      </c>
      <c r="AL118" s="47" t="s">
        <v>980</v>
      </c>
      <c r="AM118" s="47" t="s">
        <v>980</v>
      </c>
      <c r="AN118" s="47" t="s">
        <v>980</v>
      </c>
      <c r="AO118" s="47"/>
      <c r="AP118" s="47"/>
      <c r="AQ118" s="47"/>
      <c r="AR118" s="47" t="s">
        <v>980</v>
      </c>
      <c r="AS118" s="47" t="s">
        <v>980</v>
      </c>
      <c r="AT118" s="47" t="s">
        <v>980</v>
      </c>
      <c r="AU118" s="47" t="s">
        <v>980</v>
      </c>
      <c r="AV118" s="47" t="s">
        <v>980</v>
      </c>
      <c r="AW118" s="47" t="s">
        <v>980</v>
      </c>
      <c r="AX118" s="47"/>
      <c r="AY118" s="47"/>
      <c r="AZ118" s="47"/>
      <c r="BA118" s="48">
        <v>4</v>
      </c>
      <c r="BB118" s="48">
        <v>4</v>
      </c>
      <c r="BC118" s="48">
        <v>4</v>
      </c>
      <c r="BD118" s="48">
        <v>5</v>
      </c>
      <c r="BE118" s="49">
        <f aca="true" t="shared" si="29" ref="BE118:BE124">SUM(BA118:BD118)</f>
        <v>17</v>
      </c>
      <c r="BF118" s="50" t="s">
        <v>992</v>
      </c>
      <c r="BG118" s="51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</row>
    <row r="119" spans="1:92" s="53" customFormat="1" ht="47.25" hidden="1">
      <c r="A119" s="33"/>
      <c r="B119" s="34" t="s">
        <v>1718</v>
      </c>
      <c r="C119" s="314" t="s">
        <v>1719</v>
      </c>
      <c r="D119" s="327" t="s">
        <v>1720</v>
      </c>
      <c r="E119" s="54" t="s">
        <v>1721</v>
      </c>
      <c r="F119" s="35" t="s">
        <v>972</v>
      </c>
      <c r="G119" s="54" t="s">
        <v>1722</v>
      </c>
      <c r="H119" s="54" t="s">
        <v>1723</v>
      </c>
      <c r="I119" s="35" t="s">
        <v>1716</v>
      </c>
      <c r="J119" s="54" t="s">
        <v>1724</v>
      </c>
      <c r="K119" s="54" t="s">
        <v>1011</v>
      </c>
      <c r="L119" s="56">
        <v>194246</v>
      </c>
      <c r="M119" s="56">
        <v>145600</v>
      </c>
      <c r="N119" s="57">
        <f t="shared" si="26"/>
        <v>194246</v>
      </c>
      <c r="O119" s="56">
        <v>14280</v>
      </c>
      <c r="P119" s="56"/>
      <c r="Q119" s="56">
        <v>179966</v>
      </c>
      <c r="R119" s="56"/>
      <c r="S119" s="56"/>
      <c r="T119" s="56"/>
      <c r="U119" s="56">
        <f t="shared" si="27"/>
        <v>42596</v>
      </c>
      <c r="V119" s="56">
        <v>42596</v>
      </c>
      <c r="W119" s="56"/>
      <c r="X119" s="56"/>
      <c r="Y119" s="56"/>
      <c r="Z119" s="56"/>
      <c r="AA119" s="57">
        <v>194246</v>
      </c>
      <c r="AB119" s="58">
        <v>145600</v>
      </c>
      <c r="AC119" s="58">
        <v>145600</v>
      </c>
      <c r="AD119" s="59">
        <v>0.75</v>
      </c>
      <c r="AE119" s="60">
        <v>145600</v>
      </c>
      <c r="AF119" s="61">
        <f t="shared" si="28"/>
        <v>0.7495649846071476</v>
      </c>
      <c r="AG119" s="62" t="s">
        <v>1282</v>
      </c>
      <c r="AH119" s="62" t="s">
        <v>1024</v>
      </c>
      <c r="AI119" s="47"/>
      <c r="AJ119" s="47" t="s">
        <v>980</v>
      </c>
      <c r="AK119" s="47" t="s">
        <v>980</v>
      </c>
      <c r="AL119" s="47" t="s">
        <v>980</v>
      </c>
      <c r="AM119" s="47" t="s">
        <v>980</v>
      </c>
      <c r="AN119" s="47" t="s">
        <v>980</v>
      </c>
      <c r="AO119" s="47" t="s">
        <v>1013</v>
      </c>
      <c r="AP119" s="47" t="s">
        <v>1013</v>
      </c>
      <c r="AQ119" s="47" t="s">
        <v>1013</v>
      </c>
      <c r="AR119" s="47" t="s">
        <v>980</v>
      </c>
      <c r="AS119" s="47" t="s">
        <v>980</v>
      </c>
      <c r="AT119" s="47" t="s">
        <v>980</v>
      </c>
      <c r="AU119" s="47" t="s">
        <v>980</v>
      </c>
      <c r="AV119" s="47" t="s">
        <v>980</v>
      </c>
      <c r="AW119" s="47" t="s">
        <v>981</v>
      </c>
      <c r="AX119" s="47"/>
      <c r="AY119" s="47"/>
      <c r="AZ119" s="47"/>
      <c r="BA119" s="48">
        <v>5</v>
      </c>
      <c r="BB119" s="48">
        <v>4</v>
      </c>
      <c r="BC119" s="48">
        <v>4</v>
      </c>
      <c r="BD119" s="48">
        <v>3</v>
      </c>
      <c r="BE119" s="49">
        <f t="shared" si="29"/>
        <v>16</v>
      </c>
      <c r="BF119" s="50" t="s">
        <v>1725</v>
      </c>
      <c r="BG119" s="51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</row>
    <row r="120" spans="1:92" s="53" customFormat="1" ht="31.5" hidden="1">
      <c r="A120" s="33"/>
      <c r="B120" s="34" t="s">
        <v>1726</v>
      </c>
      <c r="C120" s="314" t="s">
        <v>1727</v>
      </c>
      <c r="D120" s="327" t="s">
        <v>1159</v>
      </c>
      <c r="E120" s="54" t="s">
        <v>1160</v>
      </c>
      <c r="F120" s="35" t="s">
        <v>1041</v>
      </c>
      <c r="G120" s="55" t="s">
        <v>1728</v>
      </c>
      <c r="H120" s="54" t="s">
        <v>1729</v>
      </c>
      <c r="I120" s="35" t="s">
        <v>1716</v>
      </c>
      <c r="J120" s="54" t="s">
        <v>1730</v>
      </c>
      <c r="K120" s="54" t="s">
        <v>1033</v>
      </c>
      <c r="L120" s="56">
        <v>80000</v>
      </c>
      <c r="M120" s="56">
        <v>60000</v>
      </c>
      <c r="N120" s="57">
        <f t="shared" si="26"/>
        <v>80000</v>
      </c>
      <c r="O120" s="56">
        <v>40000</v>
      </c>
      <c r="P120" s="56">
        <v>20000</v>
      </c>
      <c r="Q120" s="56">
        <v>20000</v>
      </c>
      <c r="R120" s="56"/>
      <c r="S120" s="56"/>
      <c r="T120" s="56"/>
      <c r="U120" s="56">
        <f t="shared" si="27"/>
        <v>0</v>
      </c>
      <c r="V120" s="56"/>
      <c r="W120" s="56"/>
      <c r="X120" s="56"/>
      <c r="Y120" s="56"/>
      <c r="Z120" s="56"/>
      <c r="AA120" s="57">
        <v>80000</v>
      </c>
      <c r="AB120" s="58">
        <v>60000</v>
      </c>
      <c r="AC120" s="58">
        <v>60000</v>
      </c>
      <c r="AD120" s="59">
        <v>0.75</v>
      </c>
      <c r="AE120" s="60">
        <v>60000</v>
      </c>
      <c r="AF120" s="61">
        <f t="shared" si="28"/>
        <v>0.75</v>
      </c>
      <c r="AG120" s="62" t="s">
        <v>1001</v>
      </c>
      <c r="AH120" s="62" t="s">
        <v>1155</v>
      </c>
      <c r="AI120" s="47"/>
      <c r="AJ120" s="47" t="s">
        <v>980</v>
      </c>
      <c r="AK120" s="47" t="s">
        <v>980</v>
      </c>
      <c r="AL120" s="47" t="s">
        <v>980</v>
      </c>
      <c r="AM120" s="47" t="s">
        <v>980</v>
      </c>
      <c r="AN120" s="47" t="s">
        <v>980</v>
      </c>
      <c r="AO120" s="47" t="s">
        <v>980</v>
      </c>
      <c r="AP120" s="47" t="s">
        <v>980</v>
      </c>
      <c r="AQ120" s="47" t="s">
        <v>980</v>
      </c>
      <c r="AR120" s="47" t="s">
        <v>980</v>
      </c>
      <c r="AS120" s="47" t="s">
        <v>980</v>
      </c>
      <c r="AT120" s="47" t="s">
        <v>980</v>
      </c>
      <c r="AU120" s="47" t="s">
        <v>980</v>
      </c>
      <c r="AV120" s="47" t="s">
        <v>980</v>
      </c>
      <c r="AW120" s="47" t="s">
        <v>1014</v>
      </c>
      <c r="AX120" s="47">
        <v>39146</v>
      </c>
      <c r="AY120" s="47"/>
      <c r="AZ120" s="47"/>
      <c r="BA120" s="48">
        <v>3</v>
      </c>
      <c r="BB120" s="48">
        <v>4</v>
      </c>
      <c r="BC120" s="48">
        <v>4</v>
      </c>
      <c r="BD120" s="48">
        <v>5</v>
      </c>
      <c r="BE120" s="49">
        <f t="shared" si="29"/>
        <v>16</v>
      </c>
      <c r="BF120" s="50" t="s">
        <v>1731</v>
      </c>
      <c r="BG120" s="51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</row>
    <row r="121" spans="1:92" s="53" customFormat="1" ht="31.5" hidden="1">
      <c r="A121" s="33"/>
      <c r="B121" s="34" t="s">
        <v>1732</v>
      </c>
      <c r="C121" s="314" t="s">
        <v>1733</v>
      </c>
      <c r="D121" s="327" t="s">
        <v>1360</v>
      </c>
      <c r="E121" s="54" t="s">
        <v>1361</v>
      </c>
      <c r="F121" s="35" t="s">
        <v>972</v>
      </c>
      <c r="G121" s="54" t="s">
        <v>1362</v>
      </c>
      <c r="H121" s="54" t="s">
        <v>1734</v>
      </c>
      <c r="I121" s="35" t="s">
        <v>1716</v>
      </c>
      <c r="J121" s="54" t="s">
        <v>1735</v>
      </c>
      <c r="K121" s="54" t="s">
        <v>1125</v>
      </c>
      <c r="L121" s="56">
        <v>140000</v>
      </c>
      <c r="M121" s="56">
        <v>100000</v>
      </c>
      <c r="N121" s="57">
        <f t="shared" si="26"/>
        <v>140000</v>
      </c>
      <c r="O121" s="56">
        <v>20000</v>
      </c>
      <c r="P121" s="56">
        <v>20000</v>
      </c>
      <c r="Q121" s="56">
        <v>100000</v>
      </c>
      <c r="R121" s="56"/>
      <c r="S121" s="56"/>
      <c r="T121" s="56"/>
      <c r="U121" s="56">
        <f t="shared" si="27"/>
        <v>0</v>
      </c>
      <c r="V121" s="56"/>
      <c r="W121" s="56"/>
      <c r="X121" s="56"/>
      <c r="Y121" s="56"/>
      <c r="Z121" s="56"/>
      <c r="AA121" s="56">
        <v>140000</v>
      </c>
      <c r="AB121" s="58">
        <v>100000</v>
      </c>
      <c r="AC121" s="58">
        <v>100000</v>
      </c>
      <c r="AD121" s="59">
        <v>0.714</v>
      </c>
      <c r="AE121" s="60">
        <v>100000</v>
      </c>
      <c r="AF121" s="61">
        <f t="shared" si="28"/>
        <v>0.7142857142857143</v>
      </c>
      <c r="AG121" s="62" t="s">
        <v>1012</v>
      </c>
      <c r="AH121" s="62" t="s">
        <v>1155</v>
      </c>
      <c r="AI121" s="47"/>
      <c r="AJ121" s="47" t="s">
        <v>980</v>
      </c>
      <c r="AK121" s="47" t="s">
        <v>980</v>
      </c>
      <c r="AL121" s="47" t="s">
        <v>980</v>
      </c>
      <c r="AM121" s="47" t="s">
        <v>980</v>
      </c>
      <c r="AN121" s="47" t="s">
        <v>980</v>
      </c>
      <c r="AO121" s="47" t="s">
        <v>1013</v>
      </c>
      <c r="AP121" s="47" t="s">
        <v>1013</v>
      </c>
      <c r="AQ121" s="47" t="s">
        <v>1013</v>
      </c>
      <c r="AR121" s="47" t="s">
        <v>980</v>
      </c>
      <c r="AS121" s="47" t="s">
        <v>980</v>
      </c>
      <c r="AT121" s="47" t="s">
        <v>980</v>
      </c>
      <c r="AU121" s="47" t="s">
        <v>980</v>
      </c>
      <c r="AV121" s="47" t="s">
        <v>980</v>
      </c>
      <c r="AW121" s="47" t="s">
        <v>980</v>
      </c>
      <c r="AX121" s="47">
        <v>39146</v>
      </c>
      <c r="AY121" s="47">
        <v>39148</v>
      </c>
      <c r="AZ121" s="47" t="s">
        <v>980</v>
      </c>
      <c r="BA121" s="48">
        <v>4</v>
      </c>
      <c r="BB121" s="48">
        <v>4</v>
      </c>
      <c r="BC121" s="48">
        <v>4</v>
      </c>
      <c r="BD121" s="48">
        <v>3</v>
      </c>
      <c r="BE121" s="49">
        <f t="shared" si="29"/>
        <v>15</v>
      </c>
      <c r="BF121" s="50" t="s">
        <v>0</v>
      </c>
      <c r="BG121" s="51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</row>
    <row r="122" spans="1:92" s="53" customFormat="1" ht="42.75" customHeight="1" hidden="1">
      <c r="A122" s="33"/>
      <c r="B122" s="34" t="s">
        <v>1</v>
      </c>
      <c r="C122" s="314" t="s">
        <v>2</v>
      </c>
      <c r="D122" s="327" t="s">
        <v>3</v>
      </c>
      <c r="E122" s="54" t="s">
        <v>4</v>
      </c>
      <c r="F122" s="35" t="s">
        <v>5</v>
      </c>
      <c r="G122" s="54" t="s">
        <v>6</v>
      </c>
      <c r="H122" s="54" t="s">
        <v>7</v>
      </c>
      <c r="I122" s="35" t="s">
        <v>1716</v>
      </c>
      <c r="J122" s="54" t="s">
        <v>8</v>
      </c>
      <c r="K122" s="54" t="s">
        <v>9</v>
      </c>
      <c r="L122" s="56">
        <v>67576</v>
      </c>
      <c r="M122" s="56">
        <v>50500</v>
      </c>
      <c r="N122" s="57">
        <f t="shared" si="26"/>
        <v>67576</v>
      </c>
      <c r="O122" s="56"/>
      <c r="P122" s="56">
        <v>30989</v>
      </c>
      <c r="Q122" s="56">
        <v>36587</v>
      </c>
      <c r="R122" s="56"/>
      <c r="S122" s="56"/>
      <c r="T122" s="56"/>
      <c r="U122" s="56">
        <f t="shared" si="27"/>
        <v>12726</v>
      </c>
      <c r="V122" s="56">
        <v>12726</v>
      </c>
      <c r="W122" s="56"/>
      <c r="X122" s="56"/>
      <c r="Y122" s="56"/>
      <c r="Z122" s="56"/>
      <c r="AA122" s="57">
        <v>67576</v>
      </c>
      <c r="AB122" s="58">
        <v>50500</v>
      </c>
      <c r="AC122" s="58">
        <v>50500</v>
      </c>
      <c r="AD122" s="59">
        <v>0.75</v>
      </c>
      <c r="AE122" s="75">
        <v>50500</v>
      </c>
      <c r="AF122" s="61">
        <f t="shared" si="28"/>
        <v>0.7473067361193323</v>
      </c>
      <c r="AG122" s="62" t="s">
        <v>1001</v>
      </c>
      <c r="AH122" s="62" t="s">
        <v>1155</v>
      </c>
      <c r="AI122" s="47"/>
      <c r="AJ122" s="47" t="s">
        <v>980</v>
      </c>
      <c r="AK122" s="47" t="s">
        <v>980</v>
      </c>
      <c r="AL122" s="47" t="s">
        <v>980</v>
      </c>
      <c r="AM122" s="47" t="s">
        <v>980</v>
      </c>
      <c r="AN122" s="47" t="s">
        <v>980</v>
      </c>
      <c r="AO122" s="47" t="s">
        <v>980</v>
      </c>
      <c r="AP122" s="47" t="s">
        <v>980</v>
      </c>
      <c r="AQ122" s="47" t="s">
        <v>980</v>
      </c>
      <c r="AR122" s="47" t="s">
        <v>980</v>
      </c>
      <c r="AS122" s="47" t="s">
        <v>980</v>
      </c>
      <c r="AT122" s="47" t="s">
        <v>980</v>
      </c>
      <c r="AU122" s="47" t="s">
        <v>980</v>
      </c>
      <c r="AV122" s="47" t="s">
        <v>980</v>
      </c>
      <c r="AW122" s="47" t="s">
        <v>1014</v>
      </c>
      <c r="AX122" s="47">
        <v>39147</v>
      </c>
      <c r="AY122" s="47"/>
      <c r="AZ122" s="47" t="s">
        <v>980</v>
      </c>
      <c r="BA122" s="48">
        <v>3</v>
      </c>
      <c r="BB122" s="48">
        <v>4</v>
      </c>
      <c r="BC122" s="48">
        <v>3</v>
      </c>
      <c r="BD122" s="48">
        <v>5</v>
      </c>
      <c r="BE122" s="49">
        <f t="shared" si="29"/>
        <v>15</v>
      </c>
      <c r="BF122" s="50" t="s">
        <v>1731</v>
      </c>
      <c r="BG122" s="51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</row>
    <row r="123" spans="1:92" s="53" customFormat="1" ht="47.25" hidden="1">
      <c r="A123" s="33"/>
      <c r="B123" s="34" t="s">
        <v>10</v>
      </c>
      <c r="C123" s="314" t="s">
        <v>1432</v>
      </c>
      <c r="D123" s="327" t="s">
        <v>1433</v>
      </c>
      <c r="E123" s="54" t="s">
        <v>1434</v>
      </c>
      <c r="F123" s="35" t="s">
        <v>972</v>
      </c>
      <c r="G123" s="54" t="s">
        <v>1435</v>
      </c>
      <c r="H123" s="54" t="s">
        <v>11</v>
      </c>
      <c r="I123" s="35" t="s">
        <v>1716</v>
      </c>
      <c r="J123" s="54" t="s">
        <v>12</v>
      </c>
      <c r="K123" s="54" t="s">
        <v>927</v>
      </c>
      <c r="L123" s="56">
        <v>80000</v>
      </c>
      <c r="M123" s="56">
        <v>60000</v>
      </c>
      <c r="N123" s="57">
        <f t="shared" si="26"/>
        <v>80000</v>
      </c>
      <c r="O123" s="56"/>
      <c r="P123" s="56"/>
      <c r="Q123" s="56">
        <v>80000</v>
      </c>
      <c r="R123" s="56"/>
      <c r="S123" s="56"/>
      <c r="T123" s="56"/>
      <c r="U123" s="56">
        <f t="shared" si="27"/>
        <v>0</v>
      </c>
      <c r="V123" s="56"/>
      <c r="W123" s="56"/>
      <c r="X123" s="56"/>
      <c r="Y123" s="56"/>
      <c r="Z123" s="56"/>
      <c r="AA123" s="56">
        <v>80000</v>
      </c>
      <c r="AB123" s="58">
        <v>60000</v>
      </c>
      <c r="AC123" s="58">
        <v>60000</v>
      </c>
      <c r="AD123" s="59">
        <v>0.75</v>
      </c>
      <c r="AE123" s="60">
        <v>60000</v>
      </c>
      <c r="AF123" s="61">
        <f t="shared" si="28"/>
        <v>0.75</v>
      </c>
      <c r="AG123" s="62" t="s">
        <v>1012</v>
      </c>
      <c r="AH123" s="62" t="s">
        <v>1024</v>
      </c>
      <c r="AI123" s="47"/>
      <c r="AJ123" s="47" t="s">
        <v>980</v>
      </c>
      <c r="AK123" s="47" t="s">
        <v>980</v>
      </c>
      <c r="AL123" s="47" t="s">
        <v>980</v>
      </c>
      <c r="AM123" s="47" t="s">
        <v>980</v>
      </c>
      <c r="AN123" s="47" t="s">
        <v>980</v>
      </c>
      <c r="AO123" s="47" t="s">
        <v>1013</v>
      </c>
      <c r="AP123" s="47" t="s">
        <v>1013</v>
      </c>
      <c r="AQ123" s="47" t="s">
        <v>1013</v>
      </c>
      <c r="AR123" s="47" t="s">
        <v>980</v>
      </c>
      <c r="AS123" s="47" t="s">
        <v>980</v>
      </c>
      <c r="AT123" s="47" t="s">
        <v>980</v>
      </c>
      <c r="AU123" s="47" t="s">
        <v>980</v>
      </c>
      <c r="AV123" s="47" t="s">
        <v>980</v>
      </c>
      <c r="AW123" s="47" t="s">
        <v>981</v>
      </c>
      <c r="AX123" s="47"/>
      <c r="AY123" s="47"/>
      <c r="AZ123" s="47"/>
      <c r="BA123" s="48">
        <v>3</v>
      </c>
      <c r="BB123" s="48">
        <v>4</v>
      </c>
      <c r="BC123" s="48">
        <v>4</v>
      </c>
      <c r="BD123" s="48">
        <v>3</v>
      </c>
      <c r="BE123" s="49">
        <f t="shared" si="29"/>
        <v>14</v>
      </c>
      <c r="BF123" s="50" t="s">
        <v>13</v>
      </c>
      <c r="BG123" s="51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</row>
    <row r="124" spans="1:92" s="53" customFormat="1" ht="42" customHeight="1" hidden="1">
      <c r="A124" s="33"/>
      <c r="B124" s="34" t="s">
        <v>14</v>
      </c>
      <c r="C124" s="314" t="s">
        <v>15</v>
      </c>
      <c r="D124" s="327" t="s">
        <v>1168</v>
      </c>
      <c r="E124" s="54" t="s">
        <v>1340</v>
      </c>
      <c r="F124" s="35" t="s">
        <v>972</v>
      </c>
      <c r="G124" s="54" t="s">
        <v>1170</v>
      </c>
      <c r="H124" s="54" t="s">
        <v>1171</v>
      </c>
      <c r="I124" s="35" t="s">
        <v>1716</v>
      </c>
      <c r="J124" s="54" t="s">
        <v>16</v>
      </c>
      <c r="K124" s="54" t="s">
        <v>17</v>
      </c>
      <c r="L124" s="56">
        <v>610000</v>
      </c>
      <c r="M124" s="56">
        <v>457500</v>
      </c>
      <c r="N124" s="57">
        <v>610000</v>
      </c>
      <c r="O124" s="56">
        <v>100000</v>
      </c>
      <c r="P124" s="56">
        <v>130000</v>
      </c>
      <c r="Q124" s="56">
        <v>380000</v>
      </c>
      <c r="R124" s="56"/>
      <c r="S124" s="56"/>
      <c r="T124" s="56"/>
      <c r="U124" s="56">
        <f t="shared" si="27"/>
        <v>0</v>
      </c>
      <c r="V124" s="56"/>
      <c r="W124" s="56"/>
      <c r="X124" s="56"/>
      <c r="Y124" s="56"/>
      <c r="Z124" s="56"/>
      <c r="AA124" s="57">
        <v>610000</v>
      </c>
      <c r="AB124" s="58">
        <v>457500</v>
      </c>
      <c r="AC124" s="58">
        <v>457500</v>
      </c>
      <c r="AD124" s="59">
        <v>0.75</v>
      </c>
      <c r="AE124" s="60">
        <v>457500</v>
      </c>
      <c r="AF124" s="61">
        <f t="shared" si="28"/>
        <v>0.75</v>
      </c>
      <c r="AG124" s="62" t="s">
        <v>1282</v>
      </c>
      <c r="AH124" s="62" t="s">
        <v>1145</v>
      </c>
      <c r="AI124" s="47"/>
      <c r="AJ124" s="47" t="s">
        <v>980</v>
      </c>
      <c r="AK124" s="47" t="s">
        <v>980</v>
      </c>
      <c r="AL124" s="47" t="s">
        <v>980</v>
      </c>
      <c r="AM124" s="47" t="s">
        <v>980</v>
      </c>
      <c r="AN124" s="47" t="s">
        <v>980</v>
      </c>
      <c r="AO124" s="47" t="s">
        <v>1013</v>
      </c>
      <c r="AP124" s="47" t="s">
        <v>1013</v>
      </c>
      <c r="AQ124" s="47" t="s">
        <v>1013</v>
      </c>
      <c r="AR124" s="47" t="s">
        <v>980</v>
      </c>
      <c r="AS124" s="47" t="s">
        <v>980</v>
      </c>
      <c r="AT124" s="47" t="s">
        <v>980</v>
      </c>
      <c r="AU124" s="47" t="s">
        <v>980</v>
      </c>
      <c r="AV124" s="47" t="s">
        <v>980</v>
      </c>
      <c r="AW124" s="47" t="s">
        <v>1014</v>
      </c>
      <c r="AX124" s="47">
        <v>39146</v>
      </c>
      <c r="AY124" s="47"/>
      <c r="AZ124" s="47"/>
      <c r="BA124" s="48">
        <v>3</v>
      </c>
      <c r="BB124" s="48">
        <v>4</v>
      </c>
      <c r="BC124" s="48">
        <v>4</v>
      </c>
      <c r="BD124" s="48">
        <v>3</v>
      </c>
      <c r="BE124" s="49">
        <f t="shared" si="29"/>
        <v>14</v>
      </c>
      <c r="BF124" s="50" t="s">
        <v>18</v>
      </c>
      <c r="BG124" s="51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</row>
    <row r="125" spans="1:92" ht="15.75" hidden="1">
      <c r="A125" s="33"/>
      <c r="B125" s="68" t="s">
        <v>1175</v>
      </c>
      <c r="C125" s="315"/>
      <c r="D125" s="329"/>
      <c r="E125" s="69"/>
      <c r="F125" s="69"/>
      <c r="G125" s="55"/>
      <c r="H125" s="54"/>
      <c r="I125" s="35"/>
      <c r="J125" s="54"/>
      <c r="K125" s="54"/>
      <c r="L125" s="56"/>
      <c r="M125" s="56"/>
      <c r="N125" s="57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7"/>
      <c r="AB125" s="58"/>
      <c r="AC125" s="58"/>
      <c r="AD125" s="59"/>
      <c r="AE125" s="60">
        <f>SUM(AE118:AE124)</f>
        <v>1113600</v>
      </c>
      <c r="AF125" s="47"/>
      <c r="AG125" s="62"/>
      <c r="AH125" s="62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8"/>
      <c r="BB125" s="48"/>
      <c r="BC125" s="48"/>
      <c r="BD125" s="48"/>
      <c r="BE125" s="49"/>
      <c r="BF125" s="50"/>
      <c r="BG125" s="7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</row>
    <row r="126" spans="1:92" ht="47.25">
      <c r="A126" s="33"/>
      <c r="B126" s="34" t="s">
        <v>19</v>
      </c>
      <c r="C126" s="314" t="s">
        <v>20</v>
      </c>
      <c r="D126" s="327" t="s">
        <v>1168</v>
      </c>
      <c r="E126" s="54" t="s">
        <v>1340</v>
      </c>
      <c r="F126" s="35" t="s">
        <v>972</v>
      </c>
      <c r="G126" s="55" t="s">
        <v>1341</v>
      </c>
      <c r="H126" s="54" t="s">
        <v>1342</v>
      </c>
      <c r="I126" s="35" t="s">
        <v>1716</v>
      </c>
      <c r="J126" s="54" t="s">
        <v>21</v>
      </c>
      <c r="K126" s="54" t="s">
        <v>1033</v>
      </c>
      <c r="L126" s="56">
        <v>2050000</v>
      </c>
      <c r="M126" s="56">
        <v>1537500</v>
      </c>
      <c r="N126" s="57">
        <f>SUM(O126:T126)</f>
        <v>2050000</v>
      </c>
      <c r="O126" s="56">
        <v>300000</v>
      </c>
      <c r="P126" s="56">
        <v>700000</v>
      </c>
      <c r="Q126" s="56">
        <v>1050000</v>
      </c>
      <c r="R126" s="56"/>
      <c r="S126" s="56"/>
      <c r="T126" s="56"/>
      <c r="U126" s="56">
        <f>SUM(V126:Z126)</f>
        <v>100000</v>
      </c>
      <c r="V126" s="56"/>
      <c r="W126" s="56">
        <v>100000</v>
      </c>
      <c r="X126" s="56"/>
      <c r="Y126" s="56"/>
      <c r="Z126" s="56"/>
      <c r="AA126" s="57">
        <v>2050000</v>
      </c>
      <c r="AB126" s="58">
        <v>1537500</v>
      </c>
      <c r="AC126" s="58">
        <v>1537500</v>
      </c>
      <c r="AD126" s="59">
        <v>0.75</v>
      </c>
      <c r="AE126" s="60">
        <v>1537500</v>
      </c>
      <c r="AF126" s="61">
        <f>(AE126/L126)</f>
        <v>0.75</v>
      </c>
      <c r="AG126" s="62" t="s">
        <v>1098</v>
      </c>
      <c r="AH126" s="62" t="s">
        <v>1099</v>
      </c>
      <c r="AI126" s="47"/>
      <c r="AJ126" s="47" t="s">
        <v>980</v>
      </c>
      <c r="AK126" s="47" t="s">
        <v>980</v>
      </c>
      <c r="AL126" s="47" t="s">
        <v>980</v>
      </c>
      <c r="AM126" s="47" t="s">
        <v>980</v>
      </c>
      <c r="AN126" s="47" t="s">
        <v>980</v>
      </c>
      <c r="AO126" s="47"/>
      <c r="AP126" s="47"/>
      <c r="AQ126" s="47"/>
      <c r="AR126" s="47" t="s">
        <v>980</v>
      </c>
      <c r="AS126" s="47" t="s">
        <v>980</v>
      </c>
      <c r="AT126" s="47" t="s">
        <v>980</v>
      </c>
      <c r="AU126" s="47" t="s">
        <v>980</v>
      </c>
      <c r="AV126" s="47" t="s">
        <v>980</v>
      </c>
      <c r="AW126" s="47" t="s">
        <v>981</v>
      </c>
      <c r="AX126" s="47"/>
      <c r="AY126" s="47"/>
      <c r="AZ126" s="47"/>
      <c r="BA126" s="48">
        <v>4</v>
      </c>
      <c r="BB126" s="48">
        <v>3</v>
      </c>
      <c r="BC126" s="48">
        <v>4</v>
      </c>
      <c r="BD126" s="48">
        <v>3</v>
      </c>
      <c r="BE126" s="49">
        <f>SUM(BA126:BD126)</f>
        <v>14</v>
      </c>
      <c r="BF126" s="50"/>
      <c r="BG126" s="7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</row>
    <row r="127" spans="1:92" ht="47.25">
      <c r="A127" s="33"/>
      <c r="B127" s="34" t="s">
        <v>22</v>
      </c>
      <c r="C127" s="314" t="s">
        <v>23</v>
      </c>
      <c r="D127" s="327" t="s">
        <v>24</v>
      </c>
      <c r="E127" s="54" t="s">
        <v>25</v>
      </c>
      <c r="F127" s="35" t="s">
        <v>1597</v>
      </c>
      <c r="G127" s="54" t="s">
        <v>26</v>
      </c>
      <c r="H127" s="54" t="s">
        <v>27</v>
      </c>
      <c r="I127" s="35" t="s">
        <v>1716</v>
      </c>
      <c r="J127" s="54" t="s">
        <v>28</v>
      </c>
      <c r="K127" s="54" t="s">
        <v>29</v>
      </c>
      <c r="L127" s="56">
        <v>310000</v>
      </c>
      <c r="M127" s="56">
        <v>232500</v>
      </c>
      <c r="N127" s="57">
        <f>SUM(O127:T127)</f>
        <v>310000</v>
      </c>
      <c r="O127" s="56"/>
      <c r="P127" s="56"/>
      <c r="Q127" s="56">
        <v>310000</v>
      </c>
      <c r="R127" s="56"/>
      <c r="S127" s="56"/>
      <c r="T127" s="56"/>
      <c r="U127" s="56">
        <f>SUM(V127:Z127)</f>
        <v>0</v>
      </c>
      <c r="V127" s="56"/>
      <c r="W127" s="56"/>
      <c r="X127" s="56"/>
      <c r="Y127" s="56"/>
      <c r="Z127" s="56"/>
      <c r="AA127" s="57">
        <v>310000</v>
      </c>
      <c r="AB127" s="58">
        <v>232500</v>
      </c>
      <c r="AC127" s="58">
        <v>232500</v>
      </c>
      <c r="AD127" s="59">
        <v>0.75</v>
      </c>
      <c r="AE127" s="75">
        <f>L127/2</f>
        <v>155000</v>
      </c>
      <c r="AF127" s="61">
        <f>(AE127/L127)</f>
        <v>0.5</v>
      </c>
      <c r="AG127" s="62" t="s">
        <v>30</v>
      </c>
      <c r="AH127" s="62" t="s">
        <v>1155</v>
      </c>
      <c r="AI127" s="47"/>
      <c r="AJ127" s="47" t="s">
        <v>980</v>
      </c>
      <c r="AK127" s="47" t="s">
        <v>980</v>
      </c>
      <c r="AL127" s="47" t="s">
        <v>980</v>
      </c>
      <c r="AM127" s="47" t="s">
        <v>980</v>
      </c>
      <c r="AN127" s="47" t="s">
        <v>980</v>
      </c>
      <c r="AO127" s="47" t="s">
        <v>980</v>
      </c>
      <c r="AP127" s="47" t="s">
        <v>980</v>
      </c>
      <c r="AQ127" s="47" t="s">
        <v>980</v>
      </c>
      <c r="AR127" s="47" t="s">
        <v>980</v>
      </c>
      <c r="AS127" s="47" t="s">
        <v>980</v>
      </c>
      <c r="AT127" s="47" t="s">
        <v>980</v>
      </c>
      <c r="AU127" s="47" t="s">
        <v>980</v>
      </c>
      <c r="AV127" s="47" t="s">
        <v>980</v>
      </c>
      <c r="AW127" s="47" t="s">
        <v>1014</v>
      </c>
      <c r="AX127" s="47">
        <v>39148</v>
      </c>
      <c r="AY127" s="47"/>
      <c r="AZ127" s="47" t="s">
        <v>980</v>
      </c>
      <c r="BA127" s="48">
        <v>3</v>
      </c>
      <c r="BB127" s="48">
        <v>4</v>
      </c>
      <c r="BC127" s="48">
        <v>4</v>
      </c>
      <c r="BD127" s="48">
        <v>3</v>
      </c>
      <c r="BE127" s="49">
        <f>SUM(BA127:BD127)</f>
        <v>14</v>
      </c>
      <c r="BF127" s="50"/>
      <c r="BG127" s="7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</row>
    <row r="128" spans="1:92" ht="63">
      <c r="A128" s="33"/>
      <c r="B128" s="34" t="s">
        <v>31</v>
      </c>
      <c r="C128" s="314" t="s">
        <v>32</v>
      </c>
      <c r="D128" s="327" t="s">
        <v>33</v>
      </c>
      <c r="E128" s="54" t="s">
        <v>34</v>
      </c>
      <c r="F128" s="35" t="s">
        <v>1426</v>
      </c>
      <c r="G128" s="54" t="s">
        <v>35</v>
      </c>
      <c r="H128" s="54" t="s">
        <v>36</v>
      </c>
      <c r="I128" s="35" t="s">
        <v>1716</v>
      </c>
      <c r="J128" s="54" t="s">
        <v>37</v>
      </c>
      <c r="K128" s="54" t="s">
        <v>1011</v>
      </c>
      <c r="L128" s="56">
        <v>1500000</v>
      </c>
      <c r="M128" s="56">
        <v>1125000</v>
      </c>
      <c r="N128" s="57">
        <f>SUM(O128:T128)</f>
        <v>1500000</v>
      </c>
      <c r="O128" s="56">
        <v>100000</v>
      </c>
      <c r="P128" s="56">
        <v>200000</v>
      </c>
      <c r="Q128" s="56">
        <v>1200000</v>
      </c>
      <c r="R128" s="56"/>
      <c r="S128" s="56"/>
      <c r="T128" s="56"/>
      <c r="U128" s="56">
        <f>SUM(V128:Z128)</f>
        <v>0</v>
      </c>
      <c r="V128" s="56"/>
      <c r="W128" s="56"/>
      <c r="X128" s="56"/>
      <c r="Y128" s="56"/>
      <c r="Z128" s="56"/>
      <c r="AA128" s="57">
        <v>1500000</v>
      </c>
      <c r="AB128" s="58">
        <v>1125000</v>
      </c>
      <c r="AC128" s="58">
        <v>1125000</v>
      </c>
      <c r="AD128" s="59">
        <v>0.75</v>
      </c>
      <c r="AE128" s="75">
        <f>L128/2</f>
        <v>750000</v>
      </c>
      <c r="AF128" s="61">
        <f>(AE128/L128)</f>
        <v>0.5</v>
      </c>
      <c r="AG128" s="62" t="s">
        <v>1098</v>
      </c>
      <c r="AH128" s="62" t="s">
        <v>1145</v>
      </c>
      <c r="AI128" s="47"/>
      <c r="AJ128" s="47" t="s">
        <v>980</v>
      </c>
      <c r="AK128" s="47" t="s">
        <v>980</v>
      </c>
      <c r="AL128" s="47" t="s">
        <v>980</v>
      </c>
      <c r="AM128" s="47" t="s">
        <v>980</v>
      </c>
      <c r="AN128" s="47" t="s">
        <v>980</v>
      </c>
      <c r="AO128" s="47" t="s">
        <v>980</v>
      </c>
      <c r="AP128" s="47" t="s">
        <v>980</v>
      </c>
      <c r="AQ128" s="47" t="s">
        <v>980</v>
      </c>
      <c r="AR128" s="47" t="s">
        <v>980</v>
      </c>
      <c r="AS128" s="47" t="s">
        <v>980</v>
      </c>
      <c r="AT128" s="47" t="s">
        <v>980</v>
      </c>
      <c r="AU128" s="47" t="s">
        <v>980</v>
      </c>
      <c r="AV128" s="47" t="s">
        <v>980</v>
      </c>
      <c r="AW128" s="47" t="s">
        <v>980</v>
      </c>
      <c r="AX128" s="47">
        <v>39147</v>
      </c>
      <c r="AY128" s="47">
        <v>39149</v>
      </c>
      <c r="AZ128" s="47" t="s">
        <v>980</v>
      </c>
      <c r="BA128" s="48">
        <v>4</v>
      </c>
      <c r="BB128" s="48">
        <v>3</v>
      </c>
      <c r="BC128" s="48">
        <v>3</v>
      </c>
      <c r="BD128" s="48">
        <v>2</v>
      </c>
      <c r="BE128" s="49">
        <f>SUM(BA128:BD128)</f>
        <v>12</v>
      </c>
      <c r="BF128" s="50"/>
      <c r="BG128" s="7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</row>
    <row r="129" spans="1:92" ht="47.25">
      <c r="A129" s="33"/>
      <c r="B129" s="34" t="s">
        <v>38</v>
      </c>
      <c r="C129" s="314" t="s">
        <v>39</v>
      </c>
      <c r="D129" s="327" t="s">
        <v>40</v>
      </c>
      <c r="E129" s="54" t="s">
        <v>41</v>
      </c>
      <c r="F129" s="35" t="s">
        <v>1597</v>
      </c>
      <c r="G129" s="54" t="s">
        <v>42</v>
      </c>
      <c r="H129" s="54" t="s">
        <v>43</v>
      </c>
      <c r="I129" s="35" t="s">
        <v>1716</v>
      </c>
      <c r="J129" s="54" t="s">
        <v>44</v>
      </c>
      <c r="K129" s="54" t="s">
        <v>45</v>
      </c>
      <c r="L129" s="56">
        <v>800000</v>
      </c>
      <c r="M129" s="56">
        <v>600000</v>
      </c>
      <c r="N129" s="57">
        <f>SUM(O129:T129)</f>
        <v>800000</v>
      </c>
      <c r="O129" s="56">
        <v>400000</v>
      </c>
      <c r="P129" s="56">
        <v>200000</v>
      </c>
      <c r="Q129" s="56">
        <v>120000</v>
      </c>
      <c r="R129" s="56">
        <v>80000</v>
      </c>
      <c r="S129" s="56"/>
      <c r="T129" s="56"/>
      <c r="U129" s="56">
        <f>SUM(V129:Z129)</f>
        <v>2180000</v>
      </c>
      <c r="V129" s="56">
        <v>500000</v>
      </c>
      <c r="W129" s="56">
        <v>1500000</v>
      </c>
      <c r="X129" s="56">
        <v>50000</v>
      </c>
      <c r="Y129" s="56">
        <v>70000</v>
      </c>
      <c r="Z129" s="56">
        <v>60000</v>
      </c>
      <c r="AA129" s="57">
        <v>800000</v>
      </c>
      <c r="AB129" s="58">
        <v>600000</v>
      </c>
      <c r="AC129" s="58">
        <v>600000</v>
      </c>
      <c r="AD129" s="59">
        <v>0.75</v>
      </c>
      <c r="AE129" s="75">
        <f>L129/2</f>
        <v>400000</v>
      </c>
      <c r="AF129" s="61">
        <f>(AE129/L129)</f>
        <v>0.5</v>
      </c>
      <c r="AG129" s="62" t="s">
        <v>978</v>
      </c>
      <c r="AH129" s="62" t="s">
        <v>1062</v>
      </c>
      <c r="AI129" s="47"/>
      <c r="AJ129" s="47" t="s">
        <v>980</v>
      </c>
      <c r="AK129" s="47" t="s">
        <v>980</v>
      </c>
      <c r="AL129" s="47" t="s">
        <v>980</v>
      </c>
      <c r="AM129" s="47" t="s">
        <v>980</v>
      </c>
      <c r="AN129" s="47" t="s">
        <v>980</v>
      </c>
      <c r="AO129" s="47" t="s">
        <v>980</v>
      </c>
      <c r="AP129" s="47" t="s">
        <v>980</v>
      </c>
      <c r="AQ129" s="47" t="s">
        <v>980</v>
      </c>
      <c r="AR129" s="47" t="s">
        <v>980</v>
      </c>
      <c r="AS129" s="47" t="s">
        <v>980</v>
      </c>
      <c r="AT129" s="47" t="s">
        <v>980</v>
      </c>
      <c r="AU129" s="47" t="s">
        <v>980</v>
      </c>
      <c r="AV129" s="47" t="s">
        <v>980</v>
      </c>
      <c r="AW129" s="47" t="s">
        <v>1014</v>
      </c>
      <c r="AX129" s="47">
        <v>39146</v>
      </c>
      <c r="AY129" s="47"/>
      <c r="AZ129" s="47" t="s">
        <v>980</v>
      </c>
      <c r="BA129" s="48">
        <v>2</v>
      </c>
      <c r="BB129" s="48">
        <v>4</v>
      </c>
      <c r="BC129" s="48">
        <v>4</v>
      </c>
      <c r="BD129" s="48">
        <v>2</v>
      </c>
      <c r="BE129" s="49">
        <f>SUM(BA129:BD129)</f>
        <v>12</v>
      </c>
      <c r="BF129" s="50"/>
      <c r="BG129" s="7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</row>
    <row r="130" spans="1:92" ht="40.5" customHeight="1">
      <c r="A130" s="33"/>
      <c r="B130" s="34" t="s">
        <v>46</v>
      </c>
      <c r="C130" s="314" t="s">
        <v>47</v>
      </c>
      <c r="D130" s="327" t="s">
        <v>48</v>
      </c>
      <c r="E130" s="54" t="s">
        <v>49</v>
      </c>
      <c r="F130" s="35" t="s">
        <v>1041</v>
      </c>
      <c r="G130" s="54" t="s">
        <v>50</v>
      </c>
      <c r="H130" s="54" t="s">
        <v>51</v>
      </c>
      <c r="I130" s="35" t="s">
        <v>1716</v>
      </c>
      <c r="J130" s="54" t="s">
        <v>52</v>
      </c>
      <c r="K130" s="54" t="s">
        <v>1011</v>
      </c>
      <c r="L130" s="56">
        <v>70000</v>
      </c>
      <c r="M130" s="56">
        <v>52000</v>
      </c>
      <c r="N130" s="57">
        <f>SUM(O130:T130)</f>
        <v>70000</v>
      </c>
      <c r="O130" s="56"/>
      <c r="P130" s="56">
        <v>40000</v>
      </c>
      <c r="Q130" s="56">
        <v>30000</v>
      </c>
      <c r="R130" s="56"/>
      <c r="S130" s="56"/>
      <c r="T130" s="56"/>
      <c r="U130" s="56">
        <f>SUM(V130:Z130)</f>
        <v>0</v>
      </c>
      <c r="V130" s="56"/>
      <c r="W130" s="56"/>
      <c r="X130" s="56"/>
      <c r="Y130" s="56"/>
      <c r="Z130" s="56"/>
      <c r="AA130" s="57">
        <v>70000</v>
      </c>
      <c r="AB130" s="58">
        <v>52000</v>
      </c>
      <c r="AC130" s="58">
        <v>52000</v>
      </c>
      <c r="AD130" s="59">
        <v>0.74</v>
      </c>
      <c r="AE130" s="60">
        <v>52000</v>
      </c>
      <c r="AF130" s="61">
        <f>(AE130/L130)</f>
        <v>0.7428571428571429</v>
      </c>
      <c r="AG130" s="62" t="s">
        <v>978</v>
      </c>
      <c r="AH130" s="62" t="s">
        <v>1155</v>
      </c>
      <c r="AI130" s="47"/>
      <c r="AJ130" s="47" t="s">
        <v>980</v>
      </c>
      <c r="AK130" s="47" t="s">
        <v>980</v>
      </c>
      <c r="AL130" s="47" t="s">
        <v>980</v>
      </c>
      <c r="AM130" s="47" t="s">
        <v>980</v>
      </c>
      <c r="AN130" s="47" t="s">
        <v>981</v>
      </c>
      <c r="AO130" s="47" t="s">
        <v>980</v>
      </c>
      <c r="AP130" s="47" t="s">
        <v>1013</v>
      </c>
      <c r="AQ130" s="47" t="s">
        <v>1013</v>
      </c>
      <c r="AR130" s="47" t="s">
        <v>980</v>
      </c>
      <c r="AS130" s="47" t="s">
        <v>980</v>
      </c>
      <c r="AT130" s="47" t="s">
        <v>980</v>
      </c>
      <c r="AU130" s="47" t="s">
        <v>980</v>
      </c>
      <c r="AV130" s="47" t="s">
        <v>980</v>
      </c>
      <c r="AW130" s="47" t="s">
        <v>980</v>
      </c>
      <c r="AX130" s="47">
        <v>39147</v>
      </c>
      <c r="AY130" s="47"/>
      <c r="AZ130" s="47" t="s">
        <v>980</v>
      </c>
      <c r="BA130" s="48">
        <v>4</v>
      </c>
      <c r="BB130" s="48">
        <v>3</v>
      </c>
      <c r="BC130" s="48">
        <v>3</v>
      </c>
      <c r="BD130" s="48">
        <v>1</v>
      </c>
      <c r="BE130" s="49">
        <f>SUM(BA130:BD130)</f>
        <v>11</v>
      </c>
      <c r="BF130" s="50"/>
      <c r="BG130" s="7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</row>
    <row r="131" spans="1:92" ht="15.75" hidden="1">
      <c r="A131" s="33"/>
      <c r="B131" s="68" t="s">
        <v>1547</v>
      </c>
      <c r="C131" s="315"/>
      <c r="D131" s="329"/>
      <c r="E131" s="69"/>
      <c r="F131" s="69"/>
      <c r="G131" s="55"/>
      <c r="H131" s="54"/>
      <c r="I131" s="35"/>
      <c r="J131" s="54"/>
      <c r="K131" s="54"/>
      <c r="L131" s="56"/>
      <c r="M131" s="56"/>
      <c r="N131" s="57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7"/>
      <c r="AB131" s="58"/>
      <c r="AC131" s="58"/>
      <c r="AD131" s="59"/>
      <c r="AE131" s="60">
        <f>SUM(AE126:AE130)</f>
        <v>2894500</v>
      </c>
      <c r="AF131" s="47"/>
      <c r="AG131" s="62"/>
      <c r="AH131" s="62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8"/>
      <c r="BB131" s="48"/>
      <c r="BC131" s="48"/>
      <c r="BD131" s="48"/>
      <c r="BE131" s="49"/>
      <c r="BF131" s="50"/>
      <c r="BG131" s="7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</row>
    <row r="132" spans="1:92" ht="47.25" customHeight="1" hidden="1">
      <c r="A132" s="33"/>
      <c r="B132" s="94" t="s">
        <v>53</v>
      </c>
      <c r="C132" s="319"/>
      <c r="D132" s="331"/>
      <c r="E132" s="95"/>
      <c r="F132" s="95"/>
      <c r="G132" s="54"/>
      <c r="H132" s="54"/>
      <c r="I132" s="35"/>
      <c r="J132" s="54"/>
      <c r="K132" s="54"/>
      <c r="L132" s="96">
        <f aca="true" t="shared" si="30" ref="L132:AC132">SUM(L118:L130)</f>
        <v>6221822</v>
      </c>
      <c r="M132" s="96">
        <f t="shared" si="30"/>
        <v>4660600</v>
      </c>
      <c r="N132" s="96">
        <f t="shared" si="30"/>
        <v>6221822</v>
      </c>
      <c r="O132" s="96">
        <f t="shared" si="30"/>
        <v>974280</v>
      </c>
      <c r="P132" s="96">
        <f t="shared" si="30"/>
        <v>1460989</v>
      </c>
      <c r="Q132" s="96">
        <f t="shared" si="30"/>
        <v>3706553</v>
      </c>
      <c r="R132" s="96">
        <f t="shared" si="30"/>
        <v>80000</v>
      </c>
      <c r="S132" s="96">
        <f t="shared" si="30"/>
        <v>0</v>
      </c>
      <c r="T132" s="96">
        <f t="shared" si="30"/>
        <v>0</v>
      </c>
      <c r="U132" s="96">
        <f t="shared" si="30"/>
        <v>2650322</v>
      </c>
      <c r="V132" s="96">
        <f t="shared" si="30"/>
        <v>565322</v>
      </c>
      <c r="W132" s="96">
        <f t="shared" si="30"/>
        <v>1800000</v>
      </c>
      <c r="X132" s="96">
        <f t="shared" si="30"/>
        <v>150000</v>
      </c>
      <c r="Y132" s="96">
        <f t="shared" si="30"/>
        <v>75000</v>
      </c>
      <c r="Z132" s="96">
        <f t="shared" si="30"/>
        <v>60000</v>
      </c>
      <c r="AA132" s="96">
        <f t="shared" si="30"/>
        <v>6221822</v>
      </c>
      <c r="AB132" s="96">
        <f t="shared" si="30"/>
        <v>4660600</v>
      </c>
      <c r="AC132" s="96">
        <f t="shared" si="30"/>
        <v>4660600</v>
      </c>
      <c r="AD132" s="59"/>
      <c r="AE132" s="97">
        <f>(SUM(AE118:AE130)-AE125)</f>
        <v>4008100</v>
      </c>
      <c r="AF132" s="61"/>
      <c r="AG132" s="62"/>
      <c r="AH132" s="62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8"/>
      <c r="BB132" s="48"/>
      <c r="BC132" s="48"/>
      <c r="BD132" s="48"/>
      <c r="BE132" s="49"/>
      <c r="BF132" s="50"/>
      <c r="BG132" s="7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</row>
    <row r="133" spans="1:92" ht="36.75" customHeight="1">
      <c r="A133" s="109"/>
      <c r="B133" s="110" t="s">
        <v>54</v>
      </c>
      <c r="C133" s="110"/>
      <c r="D133" s="333" t="s">
        <v>55</v>
      </c>
      <c r="E133" s="110"/>
      <c r="F133" s="110"/>
      <c r="G133" s="111"/>
      <c r="H133" s="111"/>
      <c r="I133" s="111"/>
      <c r="J133" s="111"/>
      <c r="K133" s="111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4"/>
      <c r="AE133" s="113"/>
      <c r="AF133" s="118"/>
      <c r="AG133" s="116"/>
      <c r="AH133" s="116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90"/>
      <c r="BB133" s="90"/>
      <c r="BC133" s="90"/>
      <c r="BD133" s="90"/>
      <c r="BE133" s="29"/>
      <c r="BF133" s="117"/>
      <c r="BG133" s="7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</row>
    <row r="134" spans="1:92" s="53" customFormat="1" ht="31.5" hidden="1">
      <c r="A134" s="33"/>
      <c r="B134" s="34" t="s">
        <v>56</v>
      </c>
      <c r="C134" s="314" t="s">
        <v>57</v>
      </c>
      <c r="D134" s="327" t="s">
        <v>58</v>
      </c>
      <c r="E134" s="54" t="s">
        <v>59</v>
      </c>
      <c r="F134" s="35" t="s">
        <v>1041</v>
      </c>
      <c r="G134" s="55" t="s">
        <v>60</v>
      </c>
      <c r="H134" s="54" t="s">
        <v>61</v>
      </c>
      <c r="I134" s="35" t="s">
        <v>62</v>
      </c>
      <c r="J134" s="54" t="s">
        <v>63</v>
      </c>
      <c r="K134" s="54" t="s">
        <v>990</v>
      </c>
      <c r="L134" s="56">
        <v>511700</v>
      </c>
      <c r="M134" s="56">
        <v>383775</v>
      </c>
      <c r="N134" s="57">
        <v>511700</v>
      </c>
      <c r="O134" s="56"/>
      <c r="P134" s="56">
        <v>226100</v>
      </c>
      <c r="Q134" s="56">
        <v>285600</v>
      </c>
      <c r="R134" s="56"/>
      <c r="S134" s="56"/>
      <c r="T134" s="56"/>
      <c r="U134" s="56">
        <f>SUM(V134:Z134)</f>
        <v>10000</v>
      </c>
      <c r="V134" s="56"/>
      <c r="W134" s="56"/>
      <c r="X134" s="56"/>
      <c r="Y134" s="56">
        <v>10000</v>
      </c>
      <c r="Z134" s="56"/>
      <c r="AA134" s="57">
        <v>511700</v>
      </c>
      <c r="AB134" s="58">
        <v>383775</v>
      </c>
      <c r="AC134" s="58">
        <v>383700</v>
      </c>
      <c r="AD134" s="59">
        <v>0.75</v>
      </c>
      <c r="AE134" s="60">
        <v>383700</v>
      </c>
      <c r="AF134" s="61">
        <f>(AE134/L134)</f>
        <v>0.7498534297439906</v>
      </c>
      <c r="AG134" s="62" t="s">
        <v>1079</v>
      </c>
      <c r="AH134" s="62" t="s">
        <v>991</v>
      </c>
      <c r="AI134" s="47"/>
      <c r="AJ134" s="47" t="s">
        <v>980</v>
      </c>
      <c r="AK134" s="47" t="s">
        <v>980</v>
      </c>
      <c r="AL134" s="47" t="s">
        <v>980</v>
      </c>
      <c r="AM134" s="47" t="s">
        <v>980</v>
      </c>
      <c r="AN134" s="47" t="s">
        <v>980</v>
      </c>
      <c r="AO134" s="47"/>
      <c r="AP134" s="47"/>
      <c r="AQ134" s="47"/>
      <c r="AR134" s="47" t="s">
        <v>980</v>
      </c>
      <c r="AS134" s="47" t="s">
        <v>980</v>
      </c>
      <c r="AT134" s="47" t="s">
        <v>980</v>
      </c>
      <c r="AU134" s="47" t="s">
        <v>980</v>
      </c>
      <c r="AV134" s="47" t="s">
        <v>980</v>
      </c>
      <c r="AW134" s="47" t="s">
        <v>1014</v>
      </c>
      <c r="AX134" s="47" t="s">
        <v>64</v>
      </c>
      <c r="AY134" s="47"/>
      <c r="AZ134" s="47" t="s">
        <v>980</v>
      </c>
      <c r="BA134" s="48">
        <v>6</v>
      </c>
      <c r="BB134" s="48">
        <v>4</v>
      </c>
      <c r="BC134" s="48">
        <v>4</v>
      </c>
      <c r="BD134" s="48">
        <v>4</v>
      </c>
      <c r="BE134" s="49">
        <f>SUM(BA134:BD134)</f>
        <v>18</v>
      </c>
      <c r="BF134" s="50" t="s">
        <v>1080</v>
      </c>
      <c r="BG134" s="51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</row>
    <row r="135" spans="1:92" s="53" customFormat="1" ht="47.25" hidden="1">
      <c r="A135" s="33"/>
      <c r="B135" s="34" t="s">
        <v>65</v>
      </c>
      <c r="C135" s="314" t="s">
        <v>66</v>
      </c>
      <c r="D135" s="327" t="s">
        <v>67</v>
      </c>
      <c r="E135" s="54" t="s">
        <v>68</v>
      </c>
      <c r="F135" s="35" t="s">
        <v>1020</v>
      </c>
      <c r="G135" s="54" t="s">
        <v>69</v>
      </c>
      <c r="H135" s="54" t="s">
        <v>70</v>
      </c>
      <c r="I135" s="35" t="s">
        <v>62</v>
      </c>
      <c r="J135" s="54" t="s">
        <v>71</v>
      </c>
      <c r="K135" s="54" t="s">
        <v>72</v>
      </c>
      <c r="L135" s="56">
        <v>538000</v>
      </c>
      <c r="M135" s="56">
        <v>403000</v>
      </c>
      <c r="N135" s="57">
        <f>SUM(O135:T135)</f>
        <v>538000</v>
      </c>
      <c r="O135" s="56">
        <v>80000</v>
      </c>
      <c r="P135" s="56">
        <v>390000</v>
      </c>
      <c r="Q135" s="56">
        <v>68000</v>
      </c>
      <c r="R135" s="56"/>
      <c r="S135" s="56"/>
      <c r="T135" s="56"/>
      <c r="U135" s="56">
        <f>SUM(V135:Z135)</f>
        <v>139000</v>
      </c>
      <c r="V135" s="56">
        <v>52000</v>
      </c>
      <c r="W135" s="56">
        <v>65000</v>
      </c>
      <c r="X135" s="56">
        <v>22000</v>
      </c>
      <c r="Y135" s="56"/>
      <c r="Z135" s="56"/>
      <c r="AA135" s="57">
        <v>538000</v>
      </c>
      <c r="AB135" s="58">
        <v>403000</v>
      </c>
      <c r="AC135" s="58">
        <v>403000</v>
      </c>
      <c r="AD135" s="59">
        <v>0.75</v>
      </c>
      <c r="AE135" s="60">
        <v>403000</v>
      </c>
      <c r="AF135" s="61">
        <f>(AE135/L135)</f>
        <v>0.7490706319702602</v>
      </c>
      <c r="AG135" s="62" t="s">
        <v>1012</v>
      </c>
      <c r="AH135" s="62" t="s">
        <v>1446</v>
      </c>
      <c r="AI135" s="47"/>
      <c r="AJ135" s="47" t="s">
        <v>980</v>
      </c>
      <c r="AK135" s="47" t="s">
        <v>980</v>
      </c>
      <c r="AL135" s="47" t="s">
        <v>980</v>
      </c>
      <c r="AM135" s="47" t="s">
        <v>980</v>
      </c>
      <c r="AN135" s="47" t="s">
        <v>980</v>
      </c>
      <c r="AO135" s="47" t="s">
        <v>980</v>
      </c>
      <c r="AP135" s="47" t="s">
        <v>980</v>
      </c>
      <c r="AQ135" s="47" t="s">
        <v>1013</v>
      </c>
      <c r="AR135" s="47" t="s">
        <v>980</v>
      </c>
      <c r="AS135" s="47" t="s">
        <v>980</v>
      </c>
      <c r="AT135" s="47" t="s">
        <v>980</v>
      </c>
      <c r="AU135" s="47" t="s">
        <v>980</v>
      </c>
      <c r="AV135" s="47" t="s">
        <v>980</v>
      </c>
      <c r="AW135" s="47" t="s">
        <v>981</v>
      </c>
      <c r="AX135" s="47"/>
      <c r="AY135" s="47"/>
      <c r="AZ135" s="47"/>
      <c r="BA135" s="48">
        <v>5</v>
      </c>
      <c r="BB135" s="48">
        <v>4</v>
      </c>
      <c r="BC135" s="48">
        <v>4</v>
      </c>
      <c r="BD135" s="48">
        <v>3</v>
      </c>
      <c r="BE135" s="49">
        <f>SUM(BA135:BD135)</f>
        <v>16</v>
      </c>
      <c r="BF135" s="50" t="s">
        <v>73</v>
      </c>
      <c r="BG135" s="67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</row>
    <row r="136" spans="1:92" s="53" customFormat="1" ht="48.75" customHeight="1" hidden="1">
      <c r="A136" s="33"/>
      <c r="B136" s="34" t="s">
        <v>74</v>
      </c>
      <c r="C136" s="314" t="s">
        <v>75</v>
      </c>
      <c r="D136" s="327" t="s">
        <v>76</v>
      </c>
      <c r="E136" s="54" t="s">
        <v>77</v>
      </c>
      <c r="F136" s="35" t="s">
        <v>1597</v>
      </c>
      <c r="G136" s="54" t="s">
        <v>78</v>
      </c>
      <c r="H136" s="54" t="s">
        <v>79</v>
      </c>
      <c r="I136" s="35" t="s">
        <v>80</v>
      </c>
      <c r="J136" s="54" t="s">
        <v>81</v>
      </c>
      <c r="K136" s="54" t="s">
        <v>82</v>
      </c>
      <c r="L136" s="56">
        <v>950000</v>
      </c>
      <c r="M136" s="56">
        <v>712500</v>
      </c>
      <c r="N136" s="57">
        <f>SUM(O136:T136)</f>
        <v>950000</v>
      </c>
      <c r="O136" s="56"/>
      <c r="P136" s="56">
        <v>400000</v>
      </c>
      <c r="Q136" s="56">
        <v>550000</v>
      </c>
      <c r="R136" s="56"/>
      <c r="S136" s="56"/>
      <c r="T136" s="56"/>
      <c r="U136" s="56"/>
      <c r="V136" s="56"/>
      <c r="W136" s="56"/>
      <c r="X136" s="56"/>
      <c r="Y136" s="56"/>
      <c r="Z136" s="56"/>
      <c r="AA136" s="57">
        <v>950000</v>
      </c>
      <c r="AB136" s="58">
        <v>712500</v>
      </c>
      <c r="AC136" s="58">
        <v>712500</v>
      </c>
      <c r="AD136" s="59">
        <v>0.75</v>
      </c>
      <c r="AE136" s="75">
        <f>L136/2</f>
        <v>475000</v>
      </c>
      <c r="AF136" s="61">
        <f>(AE136/L136)</f>
        <v>0.5</v>
      </c>
      <c r="AG136" s="62" t="s">
        <v>1079</v>
      </c>
      <c r="AH136" s="62" t="s">
        <v>979</v>
      </c>
      <c r="AI136" s="47"/>
      <c r="AJ136" s="47" t="s">
        <v>980</v>
      </c>
      <c r="AK136" s="47" t="s">
        <v>980</v>
      </c>
      <c r="AL136" s="47" t="s">
        <v>980</v>
      </c>
      <c r="AM136" s="47" t="s">
        <v>980</v>
      </c>
      <c r="AN136" s="47" t="s">
        <v>980</v>
      </c>
      <c r="AO136" s="47" t="s">
        <v>980</v>
      </c>
      <c r="AP136" s="47" t="s">
        <v>980</v>
      </c>
      <c r="AQ136" s="47" t="s">
        <v>980</v>
      </c>
      <c r="AR136" s="47" t="s">
        <v>980</v>
      </c>
      <c r="AS136" s="47" t="s">
        <v>980</v>
      </c>
      <c r="AT136" s="47" t="s">
        <v>980</v>
      </c>
      <c r="AU136" s="47" t="s">
        <v>980</v>
      </c>
      <c r="AV136" s="47" t="s">
        <v>980</v>
      </c>
      <c r="AW136" s="47" t="s">
        <v>981</v>
      </c>
      <c r="AX136" s="47"/>
      <c r="AY136" s="47"/>
      <c r="AZ136" s="47"/>
      <c r="BA136" s="48">
        <v>5</v>
      </c>
      <c r="BB136" s="48">
        <v>4</v>
      </c>
      <c r="BC136" s="48">
        <v>4</v>
      </c>
      <c r="BD136" s="48">
        <v>3</v>
      </c>
      <c r="BE136" s="49">
        <f>SUM(BA136:BD136)</f>
        <v>16</v>
      </c>
      <c r="BF136" s="50" t="s">
        <v>83</v>
      </c>
      <c r="BG136" s="119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</row>
    <row r="137" spans="1:92" ht="15.75" hidden="1">
      <c r="A137" s="33"/>
      <c r="B137" s="68" t="s">
        <v>1175</v>
      </c>
      <c r="C137" s="315"/>
      <c r="D137" s="329"/>
      <c r="E137" s="69"/>
      <c r="F137" s="69"/>
      <c r="G137" s="55"/>
      <c r="H137" s="54"/>
      <c r="I137" s="35"/>
      <c r="J137" s="54"/>
      <c r="K137" s="54"/>
      <c r="L137" s="56"/>
      <c r="M137" s="56"/>
      <c r="N137" s="57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7"/>
      <c r="AB137" s="58"/>
      <c r="AC137" s="58"/>
      <c r="AD137" s="59"/>
      <c r="AE137" s="60">
        <f>SUM(AE134:AE136)</f>
        <v>1261700</v>
      </c>
      <c r="AF137" s="47"/>
      <c r="AG137" s="62"/>
      <c r="AH137" s="62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8"/>
      <c r="BB137" s="48"/>
      <c r="BC137" s="48"/>
      <c r="BD137" s="48"/>
      <c r="BE137" s="49"/>
      <c r="BF137" s="50"/>
      <c r="BG137" s="7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</row>
    <row r="138" spans="1:92" ht="59.25" customHeight="1">
      <c r="A138" s="33"/>
      <c r="B138" s="34" t="s">
        <v>84</v>
      </c>
      <c r="C138" s="314" t="s">
        <v>85</v>
      </c>
      <c r="D138" s="327" t="s">
        <v>86</v>
      </c>
      <c r="E138" s="54" t="s">
        <v>87</v>
      </c>
      <c r="F138" s="35" t="s">
        <v>1597</v>
      </c>
      <c r="G138" s="54" t="s">
        <v>88</v>
      </c>
      <c r="H138" s="54" t="s">
        <v>89</v>
      </c>
      <c r="I138" s="35" t="s">
        <v>62</v>
      </c>
      <c r="J138" s="54" t="s">
        <v>90</v>
      </c>
      <c r="K138" s="54" t="s">
        <v>91</v>
      </c>
      <c r="L138" s="56">
        <v>2455600</v>
      </c>
      <c r="M138" s="56">
        <v>1841700</v>
      </c>
      <c r="N138" s="57">
        <f>SUM(O138:T138)</f>
        <v>2455600</v>
      </c>
      <c r="O138" s="56">
        <v>175500</v>
      </c>
      <c r="P138" s="56">
        <v>1038000</v>
      </c>
      <c r="Q138" s="56">
        <v>1242100</v>
      </c>
      <c r="R138" s="56"/>
      <c r="S138" s="56"/>
      <c r="T138" s="56"/>
      <c r="U138" s="56">
        <f>SUM(V138:Z138)</f>
        <v>280000</v>
      </c>
      <c r="V138" s="56"/>
      <c r="W138" s="56"/>
      <c r="X138" s="56"/>
      <c r="Y138" s="56">
        <v>280000</v>
      </c>
      <c r="Z138" s="56"/>
      <c r="AA138" s="57">
        <v>2455600</v>
      </c>
      <c r="AB138" s="58">
        <v>1841700</v>
      </c>
      <c r="AC138" s="58">
        <v>1841700</v>
      </c>
      <c r="AD138" s="59">
        <v>0.75</v>
      </c>
      <c r="AE138" s="75">
        <f>L138/2</f>
        <v>1227800</v>
      </c>
      <c r="AF138" s="61">
        <f>(AE138/L138)</f>
        <v>0.5</v>
      </c>
      <c r="AG138" s="62" t="s">
        <v>978</v>
      </c>
      <c r="AH138" s="62" t="s">
        <v>991</v>
      </c>
      <c r="AI138" s="47"/>
      <c r="AJ138" s="47" t="s">
        <v>980</v>
      </c>
      <c r="AK138" s="47" t="s">
        <v>980</v>
      </c>
      <c r="AL138" s="47" t="s">
        <v>980</v>
      </c>
      <c r="AM138" s="47" t="s">
        <v>980</v>
      </c>
      <c r="AN138" s="47" t="s">
        <v>980</v>
      </c>
      <c r="AO138" s="47" t="s">
        <v>980</v>
      </c>
      <c r="AP138" s="47" t="s">
        <v>980</v>
      </c>
      <c r="AQ138" s="47" t="s">
        <v>980</v>
      </c>
      <c r="AR138" s="47" t="s">
        <v>980</v>
      </c>
      <c r="AS138" s="47" t="s">
        <v>980</v>
      </c>
      <c r="AT138" s="47" t="s">
        <v>980</v>
      </c>
      <c r="AU138" s="47" t="s">
        <v>980</v>
      </c>
      <c r="AV138" s="47" t="s">
        <v>980</v>
      </c>
      <c r="AW138" s="47" t="s">
        <v>980</v>
      </c>
      <c r="AX138" s="47">
        <v>39147</v>
      </c>
      <c r="AY138" s="47">
        <v>39149</v>
      </c>
      <c r="AZ138" s="47" t="s">
        <v>980</v>
      </c>
      <c r="BA138" s="48">
        <v>3</v>
      </c>
      <c r="BB138" s="48">
        <v>4</v>
      </c>
      <c r="BC138" s="48">
        <v>4</v>
      </c>
      <c r="BD138" s="48">
        <v>2</v>
      </c>
      <c r="BE138" s="49">
        <f>SUM(BA138:BD138)</f>
        <v>13</v>
      </c>
      <c r="BF138" s="50"/>
      <c r="BG138" s="7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</row>
    <row r="139" spans="1:92" ht="15.75" hidden="1">
      <c r="A139" s="33"/>
      <c r="B139" s="68" t="s">
        <v>1547</v>
      </c>
      <c r="C139" s="315"/>
      <c r="D139" s="329"/>
      <c r="E139" s="69"/>
      <c r="F139" s="69"/>
      <c r="G139" s="55"/>
      <c r="H139" s="54"/>
      <c r="I139" s="35"/>
      <c r="J139" s="54"/>
      <c r="K139" s="54"/>
      <c r="L139" s="56"/>
      <c r="M139" s="56"/>
      <c r="N139" s="57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7"/>
      <c r="AB139" s="58"/>
      <c r="AC139" s="58"/>
      <c r="AD139" s="59"/>
      <c r="AE139" s="60">
        <f>SUM(AE138:AE138)</f>
        <v>1227800</v>
      </c>
      <c r="AF139" s="47"/>
      <c r="AG139" s="62"/>
      <c r="AH139" s="62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8"/>
      <c r="BB139" s="48"/>
      <c r="BC139" s="48"/>
      <c r="BD139" s="48"/>
      <c r="BE139" s="49"/>
      <c r="BF139" s="50"/>
      <c r="BG139" s="12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</row>
    <row r="140" spans="1:92" ht="47.25" customHeight="1" hidden="1">
      <c r="A140" s="33"/>
      <c r="B140" s="94" t="s">
        <v>92</v>
      </c>
      <c r="C140" s="319"/>
      <c r="D140" s="331"/>
      <c r="E140" s="95"/>
      <c r="F140" s="95"/>
      <c r="G140" s="54"/>
      <c r="H140" s="54"/>
      <c r="I140" s="35"/>
      <c r="J140" s="54"/>
      <c r="K140" s="54"/>
      <c r="L140" s="96">
        <f aca="true" t="shared" si="31" ref="L140:AC140">SUM(L134:L138)</f>
        <v>4455300</v>
      </c>
      <c r="M140" s="96">
        <f t="shared" si="31"/>
        <v>3340975</v>
      </c>
      <c r="N140" s="96">
        <f t="shared" si="31"/>
        <v>4455300</v>
      </c>
      <c r="O140" s="96">
        <f t="shared" si="31"/>
        <v>255500</v>
      </c>
      <c r="P140" s="96">
        <f t="shared" si="31"/>
        <v>2054100</v>
      </c>
      <c r="Q140" s="96">
        <f t="shared" si="31"/>
        <v>2145700</v>
      </c>
      <c r="R140" s="96">
        <f t="shared" si="31"/>
        <v>0</v>
      </c>
      <c r="S140" s="96">
        <f t="shared" si="31"/>
        <v>0</v>
      </c>
      <c r="T140" s="96">
        <f t="shared" si="31"/>
        <v>0</v>
      </c>
      <c r="U140" s="96">
        <f t="shared" si="31"/>
        <v>429000</v>
      </c>
      <c r="V140" s="96">
        <f t="shared" si="31"/>
        <v>52000</v>
      </c>
      <c r="W140" s="96">
        <f t="shared" si="31"/>
        <v>65000</v>
      </c>
      <c r="X140" s="96">
        <f t="shared" si="31"/>
        <v>22000</v>
      </c>
      <c r="Y140" s="96">
        <f t="shared" si="31"/>
        <v>290000</v>
      </c>
      <c r="Z140" s="96">
        <f t="shared" si="31"/>
        <v>0</v>
      </c>
      <c r="AA140" s="96">
        <f t="shared" si="31"/>
        <v>4455300</v>
      </c>
      <c r="AB140" s="96">
        <f t="shared" si="31"/>
        <v>3340975</v>
      </c>
      <c r="AC140" s="96">
        <f t="shared" si="31"/>
        <v>3340900</v>
      </c>
      <c r="AD140" s="59"/>
      <c r="AE140" s="97">
        <f>(SUM(AE134:AE138)-AE137)</f>
        <v>2489500</v>
      </c>
      <c r="AF140" s="47"/>
      <c r="AG140" s="62"/>
      <c r="AH140" s="62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8"/>
      <c r="BB140" s="48"/>
      <c r="BC140" s="48"/>
      <c r="BD140" s="48"/>
      <c r="BE140" s="49"/>
      <c r="BF140" s="50"/>
      <c r="BG140" s="7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</row>
    <row r="141" spans="1:92" ht="47.25" customHeight="1" hidden="1">
      <c r="A141" s="33"/>
      <c r="B141" s="94" t="s">
        <v>93</v>
      </c>
      <c r="C141" s="319"/>
      <c r="D141" s="331"/>
      <c r="E141" s="95"/>
      <c r="F141" s="95"/>
      <c r="G141" s="54"/>
      <c r="H141" s="54"/>
      <c r="I141" s="35"/>
      <c r="J141" s="54"/>
      <c r="K141" s="54"/>
      <c r="L141" s="96">
        <f aca="true" t="shared" si="32" ref="L141:AC141">SUM(L140,L132)</f>
        <v>10677122</v>
      </c>
      <c r="M141" s="96">
        <f t="shared" si="32"/>
        <v>8001575</v>
      </c>
      <c r="N141" s="96">
        <f t="shared" si="32"/>
        <v>10677122</v>
      </c>
      <c r="O141" s="96">
        <f t="shared" si="32"/>
        <v>1229780</v>
      </c>
      <c r="P141" s="96">
        <f t="shared" si="32"/>
        <v>3515089</v>
      </c>
      <c r="Q141" s="96">
        <f t="shared" si="32"/>
        <v>5852253</v>
      </c>
      <c r="R141" s="96">
        <f t="shared" si="32"/>
        <v>80000</v>
      </c>
      <c r="S141" s="96">
        <f t="shared" si="32"/>
        <v>0</v>
      </c>
      <c r="T141" s="96">
        <f t="shared" si="32"/>
        <v>0</v>
      </c>
      <c r="U141" s="96">
        <f t="shared" si="32"/>
        <v>3079322</v>
      </c>
      <c r="V141" s="96">
        <f t="shared" si="32"/>
        <v>617322</v>
      </c>
      <c r="W141" s="96">
        <f t="shared" si="32"/>
        <v>1865000</v>
      </c>
      <c r="X141" s="96">
        <f t="shared" si="32"/>
        <v>172000</v>
      </c>
      <c r="Y141" s="96">
        <f t="shared" si="32"/>
        <v>365000</v>
      </c>
      <c r="Z141" s="96">
        <f t="shared" si="32"/>
        <v>60000</v>
      </c>
      <c r="AA141" s="96">
        <f t="shared" si="32"/>
        <v>10677122</v>
      </c>
      <c r="AB141" s="96">
        <f t="shared" si="32"/>
        <v>8001575</v>
      </c>
      <c r="AC141" s="96">
        <f t="shared" si="32"/>
        <v>8001500</v>
      </c>
      <c r="AD141" s="59"/>
      <c r="AE141" s="97">
        <f>SUM(AE140,AE132)</f>
        <v>6497600</v>
      </c>
      <c r="AF141" s="47"/>
      <c r="AG141" s="62"/>
      <c r="AH141" s="62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8"/>
      <c r="BB141" s="48"/>
      <c r="BC141" s="48"/>
      <c r="BD141" s="48"/>
      <c r="BE141" s="49"/>
      <c r="BF141" s="50"/>
      <c r="BG141" s="7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</row>
    <row r="142" spans="1:92" s="123" customFormat="1" ht="50.25" customHeight="1" hidden="1">
      <c r="A142" s="33"/>
      <c r="B142" s="107"/>
      <c r="C142" s="319"/>
      <c r="D142" s="331"/>
      <c r="E142" s="95"/>
      <c r="F142" s="95"/>
      <c r="G142" s="54"/>
      <c r="H142" s="54"/>
      <c r="I142" s="35"/>
      <c r="J142" s="54"/>
      <c r="K142" s="54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59"/>
      <c r="AE142" s="97"/>
      <c r="AF142" s="47"/>
      <c r="AG142" s="62"/>
      <c r="AH142" s="62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8"/>
      <c r="BB142" s="48"/>
      <c r="BC142" s="48"/>
      <c r="BD142" s="48"/>
      <c r="BE142" s="49"/>
      <c r="BF142" s="50"/>
      <c r="BG142" s="121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</row>
    <row r="143" spans="1:92" ht="37.5" customHeight="1">
      <c r="A143" s="109"/>
      <c r="B143" s="110" t="s">
        <v>94</v>
      </c>
      <c r="C143" s="110"/>
      <c r="D143" s="333" t="s">
        <v>95</v>
      </c>
      <c r="E143" s="110"/>
      <c r="F143" s="110"/>
      <c r="G143" s="111"/>
      <c r="H143" s="111"/>
      <c r="I143" s="111"/>
      <c r="J143" s="111"/>
      <c r="K143" s="111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4"/>
      <c r="AE143" s="113"/>
      <c r="AF143" s="115"/>
      <c r="AG143" s="116"/>
      <c r="AH143" s="116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90"/>
      <c r="BB143" s="90"/>
      <c r="BC143" s="90"/>
      <c r="BD143" s="90"/>
      <c r="BE143" s="29"/>
      <c r="BF143" s="117"/>
      <c r="BG143" s="7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</row>
    <row r="144" spans="1:92" s="53" customFormat="1" ht="47.25" hidden="1">
      <c r="A144" s="33"/>
      <c r="B144" s="34" t="s">
        <v>96</v>
      </c>
      <c r="C144" s="314" t="s">
        <v>97</v>
      </c>
      <c r="D144" s="327" t="s">
        <v>98</v>
      </c>
      <c r="E144" s="54" t="s">
        <v>99</v>
      </c>
      <c r="F144" s="35" t="s">
        <v>1597</v>
      </c>
      <c r="G144" s="54" t="s">
        <v>100</v>
      </c>
      <c r="H144" s="54" t="s">
        <v>101</v>
      </c>
      <c r="I144" s="35" t="s">
        <v>102</v>
      </c>
      <c r="J144" s="54" t="s">
        <v>103</v>
      </c>
      <c r="K144" s="54" t="s">
        <v>104</v>
      </c>
      <c r="L144" s="56">
        <v>250000</v>
      </c>
      <c r="M144" s="56">
        <v>187500</v>
      </c>
      <c r="N144" s="57">
        <f>SUM(O144:T144)</f>
        <v>250000</v>
      </c>
      <c r="O144" s="56"/>
      <c r="P144" s="56"/>
      <c r="Q144" s="56">
        <v>220000</v>
      </c>
      <c r="R144" s="56">
        <v>30000</v>
      </c>
      <c r="S144" s="56"/>
      <c r="T144" s="56"/>
      <c r="U144" s="56">
        <f>SUM(V144:Z144)</f>
        <v>0</v>
      </c>
      <c r="V144" s="56"/>
      <c r="W144" s="56"/>
      <c r="X144" s="56"/>
      <c r="Y144" s="56"/>
      <c r="Z144" s="56"/>
      <c r="AA144" s="57">
        <v>250000</v>
      </c>
      <c r="AB144" s="58">
        <v>187500</v>
      </c>
      <c r="AC144" s="58">
        <v>187500</v>
      </c>
      <c r="AD144" s="59">
        <v>0.75</v>
      </c>
      <c r="AE144" s="75">
        <v>125000</v>
      </c>
      <c r="AF144" s="61">
        <f>(AE144/L144)</f>
        <v>0.5</v>
      </c>
      <c r="AG144" s="62" t="s">
        <v>1012</v>
      </c>
      <c r="AH144" s="62" t="s">
        <v>1155</v>
      </c>
      <c r="AI144" s="47"/>
      <c r="AJ144" s="47" t="s">
        <v>980</v>
      </c>
      <c r="AK144" s="47" t="s">
        <v>980</v>
      </c>
      <c r="AL144" s="47" t="s">
        <v>980</v>
      </c>
      <c r="AM144" s="47" t="s">
        <v>980</v>
      </c>
      <c r="AN144" s="47" t="s">
        <v>980</v>
      </c>
      <c r="AO144" s="47" t="s">
        <v>980</v>
      </c>
      <c r="AP144" s="47" t="s">
        <v>980</v>
      </c>
      <c r="AQ144" s="47" t="s">
        <v>980</v>
      </c>
      <c r="AR144" s="47" t="s">
        <v>980</v>
      </c>
      <c r="AS144" s="47" t="s">
        <v>980</v>
      </c>
      <c r="AT144" s="47" t="s">
        <v>980</v>
      </c>
      <c r="AU144" s="47" t="s">
        <v>980</v>
      </c>
      <c r="AV144" s="47" t="s">
        <v>980</v>
      </c>
      <c r="AW144" s="47" t="s">
        <v>980</v>
      </c>
      <c r="AX144" s="47">
        <v>39146</v>
      </c>
      <c r="AY144" s="47">
        <v>39149</v>
      </c>
      <c r="AZ144" s="47" t="s">
        <v>980</v>
      </c>
      <c r="BA144" s="48">
        <v>2</v>
      </c>
      <c r="BB144" s="48">
        <v>3</v>
      </c>
      <c r="BC144" s="48">
        <v>4</v>
      </c>
      <c r="BD144" s="48">
        <v>4</v>
      </c>
      <c r="BE144" s="49">
        <f>SUM(BA144:BD144)</f>
        <v>13</v>
      </c>
      <c r="BF144" s="50" t="s">
        <v>0</v>
      </c>
      <c r="BG144" s="51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</row>
    <row r="145" spans="1:92" ht="15.75" hidden="1">
      <c r="A145" s="33"/>
      <c r="B145" s="68" t="s">
        <v>1175</v>
      </c>
      <c r="C145" s="315"/>
      <c r="D145" s="329"/>
      <c r="E145" s="69"/>
      <c r="F145" s="69"/>
      <c r="G145" s="55"/>
      <c r="H145" s="54"/>
      <c r="I145" s="35"/>
      <c r="J145" s="54"/>
      <c r="K145" s="54"/>
      <c r="L145" s="56"/>
      <c r="M145" s="56"/>
      <c r="N145" s="57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7"/>
      <c r="AB145" s="58"/>
      <c r="AC145" s="58"/>
      <c r="AD145" s="59"/>
      <c r="AE145" s="60">
        <f>SUM(AE144:AE144)</f>
        <v>125000</v>
      </c>
      <c r="AF145" s="47"/>
      <c r="AG145" s="62"/>
      <c r="AH145" s="62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8"/>
      <c r="BB145" s="48"/>
      <c r="BC145" s="48"/>
      <c r="BD145" s="48"/>
      <c r="BE145" s="49"/>
      <c r="BF145" s="50"/>
      <c r="BG145" s="7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</row>
    <row r="146" spans="1:92" ht="80.25" customHeight="1">
      <c r="A146" s="33"/>
      <c r="B146" s="34" t="s">
        <v>105</v>
      </c>
      <c r="C146" s="314" t="s">
        <v>106</v>
      </c>
      <c r="D146" s="327" t="s">
        <v>107</v>
      </c>
      <c r="E146" s="54" t="s">
        <v>108</v>
      </c>
      <c r="F146" s="35" t="s">
        <v>1426</v>
      </c>
      <c r="G146" s="54" t="s">
        <v>109</v>
      </c>
      <c r="H146" s="54" t="s">
        <v>110</v>
      </c>
      <c r="I146" s="35" t="s">
        <v>102</v>
      </c>
      <c r="J146" s="54" t="s">
        <v>111</v>
      </c>
      <c r="K146" s="54" t="s">
        <v>112</v>
      </c>
      <c r="L146" s="56">
        <v>210000</v>
      </c>
      <c r="M146" s="56">
        <v>150000</v>
      </c>
      <c r="N146" s="57">
        <f>SUM(O146:T146)</f>
        <v>210000</v>
      </c>
      <c r="O146" s="56"/>
      <c r="P146" s="56">
        <v>80000</v>
      </c>
      <c r="Q146" s="56">
        <v>110000</v>
      </c>
      <c r="R146" s="56">
        <v>20000</v>
      </c>
      <c r="S146" s="56"/>
      <c r="T146" s="56"/>
      <c r="U146" s="56">
        <f>SUM(V146:Z146)</f>
        <v>50000</v>
      </c>
      <c r="V146" s="56">
        <v>10000</v>
      </c>
      <c r="W146" s="56">
        <v>15000</v>
      </c>
      <c r="X146" s="56">
        <v>10000</v>
      </c>
      <c r="Y146" s="56">
        <v>15000</v>
      </c>
      <c r="Z146" s="56"/>
      <c r="AA146" s="57">
        <v>210000</v>
      </c>
      <c r="AB146" s="58">
        <v>150000</v>
      </c>
      <c r="AC146" s="58">
        <v>150000</v>
      </c>
      <c r="AD146" s="59">
        <v>0.71</v>
      </c>
      <c r="AE146" s="75">
        <f>L146/2</f>
        <v>105000</v>
      </c>
      <c r="AF146" s="61">
        <f>(AE146/L146)</f>
        <v>0.5</v>
      </c>
      <c r="AG146" s="62" t="s">
        <v>978</v>
      </c>
      <c r="AH146" s="62" t="s">
        <v>1155</v>
      </c>
      <c r="AI146" s="47"/>
      <c r="AJ146" s="47" t="s">
        <v>980</v>
      </c>
      <c r="AK146" s="47" t="s">
        <v>980</v>
      </c>
      <c r="AL146" s="47" t="s">
        <v>980</v>
      </c>
      <c r="AM146" s="47" t="s">
        <v>980</v>
      </c>
      <c r="AN146" s="47" t="s">
        <v>980</v>
      </c>
      <c r="AO146" s="47"/>
      <c r="AP146" s="47"/>
      <c r="AQ146" s="47" t="s">
        <v>980</v>
      </c>
      <c r="AR146" s="47" t="s">
        <v>980</v>
      </c>
      <c r="AS146" s="47" t="s">
        <v>980</v>
      </c>
      <c r="AT146" s="47" t="s">
        <v>980</v>
      </c>
      <c r="AU146" s="47" t="s">
        <v>980</v>
      </c>
      <c r="AV146" s="47" t="s">
        <v>980</v>
      </c>
      <c r="AW146" s="47" t="s">
        <v>981</v>
      </c>
      <c r="AX146" s="47"/>
      <c r="AY146" s="47"/>
      <c r="AZ146" s="47"/>
      <c r="BA146" s="48">
        <v>2</v>
      </c>
      <c r="BB146" s="48">
        <v>2</v>
      </c>
      <c r="BC146" s="48">
        <v>4</v>
      </c>
      <c r="BD146" s="48">
        <v>3</v>
      </c>
      <c r="BE146" s="49">
        <f>SUM(BA146:BD146)</f>
        <v>11</v>
      </c>
      <c r="BF146" s="50"/>
      <c r="BG146" s="7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</row>
    <row r="147" spans="1:92" ht="47.25">
      <c r="A147" s="33"/>
      <c r="B147" s="34" t="s">
        <v>113</v>
      </c>
      <c r="C147" s="314" t="s">
        <v>114</v>
      </c>
      <c r="D147" s="327" t="s">
        <v>115</v>
      </c>
      <c r="E147" s="54" t="s">
        <v>116</v>
      </c>
      <c r="F147" s="35" t="s">
        <v>1041</v>
      </c>
      <c r="G147" s="55" t="s">
        <v>117</v>
      </c>
      <c r="H147" s="54" t="s">
        <v>118</v>
      </c>
      <c r="I147" s="35" t="s">
        <v>102</v>
      </c>
      <c r="J147" s="54" t="s">
        <v>119</v>
      </c>
      <c r="K147" s="54" t="s">
        <v>45</v>
      </c>
      <c r="L147" s="56">
        <v>1460000</v>
      </c>
      <c r="M147" s="56">
        <v>1095000</v>
      </c>
      <c r="N147" s="57">
        <v>1460000</v>
      </c>
      <c r="O147" s="56">
        <v>170000</v>
      </c>
      <c r="P147" s="56">
        <v>450000</v>
      </c>
      <c r="Q147" s="56">
        <v>625000</v>
      </c>
      <c r="R147" s="56">
        <v>215000</v>
      </c>
      <c r="S147" s="56"/>
      <c r="T147" s="56"/>
      <c r="U147" s="56">
        <f>SUM(V147:Z147)</f>
        <v>405000</v>
      </c>
      <c r="V147" s="56">
        <v>75000</v>
      </c>
      <c r="W147" s="56">
        <v>250000</v>
      </c>
      <c r="X147" s="56">
        <v>30000</v>
      </c>
      <c r="Y147" s="56">
        <v>50000</v>
      </c>
      <c r="Z147" s="56"/>
      <c r="AA147" s="57">
        <v>1460000</v>
      </c>
      <c r="AB147" s="58">
        <v>1095000</v>
      </c>
      <c r="AC147" s="58">
        <v>1095000</v>
      </c>
      <c r="AD147" s="59">
        <v>0.75</v>
      </c>
      <c r="AE147" s="60">
        <v>1095000</v>
      </c>
      <c r="AF147" s="61">
        <f>(AE147/L147)</f>
        <v>0.75</v>
      </c>
      <c r="AG147" s="62" t="s">
        <v>978</v>
      </c>
      <c r="AH147" s="62" t="s">
        <v>1145</v>
      </c>
      <c r="AI147" s="47"/>
      <c r="AJ147" s="47" t="s">
        <v>980</v>
      </c>
      <c r="AK147" s="47" t="s">
        <v>980</v>
      </c>
      <c r="AL147" s="47" t="s">
        <v>980</v>
      </c>
      <c r="AM147" s="47" t="s">
        <v>980</v>
      </c>
      <c r="AN147" s="47" t="s">
        <v>980</v>
      </c>
      <c r="AO147" s="47"/>
      <c r="AP147" s="47"/>
      <c r="AQ147" s="47"/>
      <c r="AR147" s="47" t="s">
        <v>980</v>
      </c>
      <c r="AS147" s="47" t="s">
        <v>980</v>
      </c>
      <c r="AT147" s="47" t="s">
        <v>980</v>
      </c>
      <c r="AU147" s="47" t="s">
        <v>980</v>
      </c>
      <c r="AV147" s="47" t="s">
        <v>980</v>
      </c>
      <c r="AW147" s="47" t="s">
        <v>1014</v>
      </c>
      <c r="AX147" s="47">
        <v>39146</v>
      </c>
      <c r="AY147" s="47"/>
      <c r="AZ147" s="47"/>
      <c r="BA147" s="48">
        <v>2</v>
      </c>
      <c r="BB147" s="48">
        <v>3</v>
      </c>
      <c r="BC147" s="48">
        <v>4</v>
      </c>
      <c r="BD147" s="48">
        <v>2</v>
      </c>
      <c r="BE147" s="49">
        <f>SUM(BA147:BD147)</f>
        <v>11</v>
      </c>
      <c r="BF147" s="50"/>
      <c r="BG147" s="7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</row>
    <row r="148" spans="1:92" ht="15.75" hidden="1">
      <c r="A148" s="33"/>
      <c r="B148" s="68" t="s">
        <v>1547</v>
      </c>
      <c r="C148" s="315"/>
      <c r="D148" s="329"/>
      <c r="E148" s="69"/>
      <c r="F148" s="69"/>
      <c r="G148" s="55"/>
      <c r="H148" s="54"/>
      <c r="I148" s="35"/>
      <c r="J148" s="54"/>
      <c r="K148" s="54"/>
      <c r="L148" s="56"/>
      <c r="M148" s="56"/>
      <c r="N148" s="57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7"/>
      <c r="AB148" s="58"/>
      <c r="AC148" s="58"/>
      <c r="AD148" s="59"/>
      <c r="AE148" s="60">
        <f>SUM(AE146:AE147)</f>
        <v>1200000</v>
      </c>
      <c r="AF148" s="47"/>
      <c r="AG148" s="62"/>
      <c r="AH148" s="62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8"/>
      <c r="BB148" s="48"/>
      <c r="BC148" s="48"/>
      <c r="BD148" s="48"/>
      <c r="BE148" s="49"/>
      <c r="BF148" s="50"/>
      <c r="BG148" s="7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</row>
    <row r="149" spans="1:92" ht="47.25" customHeight="1" hidden="1">
      <c r="A149" s="33"/>
      <c r="B149" s="94" t="s">
        <v>120</v>
      </c>
      <c r="C149" s="319"/>
      <c r="D149" s="331"/>
      <c r="E149" s="95"/>
      <c r="F149" s="95"/>
      <c r="G149" s="54"/>
      <c r="H149" s="54"/>
      <c r="I149" s="35"/>
      <c r="J149" s="54"/>
      <c r="K149" s="54"/>
      <c r="L149" s="96">
        <f aca="true" t="shared" si="33" ref="L149:AC149">SUM(L144:L147)</f>
        <v>1920000</v>
      </c>
      <c r="M149" s="96">
        <f t="shared" si="33"/>
        <v>1432500</v>
      </c>
      <c r="N149" s="96">
        <f t="shared" si="33"/>
        <v>1920000</v>
      </c>
      <c r="O149" s="96">
        <f t="shared" si="33"/>
        <v>170000</v>
      </c>
      <c r="P149" s="96">
        <f t="shared" si="33"/>
        <v>530000</v>
      </c>
      <c r="Q149" s="96">
        <f t="shared" si="33"/>
        <v>955000</v>
      </c>
      <c r="R149" s="96">
        <f t="shared" si="33"/>
        <v>265000</v>
      </c>
      <c r="S149" s="96">
        <f t="shared" si="33"/>
        <v>0</v>
      </c>
      <c r="T149" s="96">
        <f t="shared" si="33"/>
        <v>0</v>
      </c>
      <c r="U149" s="96">
        <f t="shared" si="33"/>
        <v>455000</v>
      </c>
      <c r="V149" s="96">
        <f t="shared" si="33"/>
        <v>85000</v>
      </c>
      <c r="W149" s="96">
        <f t="shared" si="33"/>
        <v>265000</v>
      </c>
      <c r="X149" s="96">
        <f t="shared" si="33"/>
        <v>40000</v>
      </c>
      <c r="Y149" s="96">
        <f t="shared" si="33"/>
        <v>65000</v>
      </c>
      <c r="Z149" s="96">
        <f t="shared" si="33"/>
        <v>0</v>
      </c>
      <c r="AA149" s="96">
        <f t="shared" si="33"/>
        <v>1920000</v>
      </c>
      <c r="AB149" s="96">
        <f t="shared" si="33"/>
        <v>1432500</v>
      </c>
      <c r="AC149" s="96">
        <f t="shared" si="33"/>
        <v>1432500</v>
      </c>
      <c r="AD149" s="96"/>
      <c r="AE149" s="96">
        <f>(SUM(AE144:AE147)-AE145)</f>
        <v>1325000</v>
      </c>
      <c r="AF149" s="47"/>
      <c r="AG149" s="62"/>
      <c r="AH149" s="62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8"/>
      <c r="BB149" s="48"/>
      <c r="BC149" s="48"/>
      <c r="BD149" s="48"/>
      <c r="BE149" s="49"/>
      <c r="BF149" s="50"/>
      <c r="BG149" s="7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</row>
    <row r="150" spans="1:92" ht="42" customHeight="1">
      <c r="A150" s="109"/>
      <c r="B150" s="110" t="s">
        <v>121</v>
      </c>
      <c r="C150" s="110"/>
      <c r="D150" s="124" t="s">
        <v>122</v>
      </c>
      <c r="E150" s="110"/>
      <c r="F150" s="110"/>
      <c r="G150" s="111"/>
      <c r="H150" s="111"/>
      <c r="I150" s="111"/>
      <c r="J150" s="111"/>
      <c r="K150" s="111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4"/>
      <c r="AE150" s="113"/>
      <c r="AF150" s="115"/>
      <c r="AG150" s="116"/>
      <c r="AH150" s="116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90"/>
      <c r="BB150" s="90"/>
      <c r="BC150" s="90"/>
      <c r="BD150" s="90"/>
      <c r="BE150" s="29"/>
      <c r="BF150" s="117"/>
      <c r="BG150" s="7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</row>
    <row r="151" spans="1:92" s="53" customFormat="1" ht="57" customHeight="1" hidden="1">
      <c r="A151" s="71"/>
      <c r="B151" s="34" t="s">
        <v>123</v>
      </c>
      <c r="C151" s="314" t="s">
        <v>124</v>
      </c>
      <c r="D151" s="327" t="s">
        <v>107</v>
      </c>
      <c r="E151" s="54" t="s">
        <v>108</v>
      </c>
      <c r="F151" s="35" t="s">
        <v>1426</v>
      </c>
      <c r="G151" s="54" t="s">
        <v>125</v>
      </c>
      <c r="H151" s="54" t="s">
        <v>126</v>
      </c>
      <c r="I151" s="35" t="s">
        <v>127</v>
      </c>
      <c r="J151" s="54" t="s">
        <v>128</v>
      </c>
      <c r="K151" s="54" t="s">
        <v>129</v>
      </c>
      <c r="L151" s="56">
        <v>1400000</v>
      </c>
      <c r="M151" s="56">
        <v>980000</v>
      </c>
      <c r="N151" s="57">
        <f>SUM(O151:T151)</f>
        <v>1400000</v>
      </c>
      <c r="O151" s="56">
        <v>190000</v>
      </c>
      <c r="P151" s="56">
        <v>440000</v>
      </c>
      <c r="Q151" s="56">
        <v>680000</v>
      </c>
      <c r="R151" s="56">
        <v>90000</v>
      </c>
      <c r="S151" s="56"/>
      <c r="T151" s="56"/>
      <c r="U151" s="56">
        <f aca="true" t="shared" si="34" ref="U151:U157">SUM(V151:Z151)</f>
        <v>200000</v>
      </c>
      <c r="V151" s="56">
        <v>60000</v>
      </c>
      <c r="W151" s="56">
        <v>45000</v>
      </c>
      <c r="X151" s="56">
        <v>60000</v>
      </c>
      <c r="Y151" s="56">
        <v>35000</v>
      </c>
      <c r="Z151" s="56"/>
      <c r="AA151" s="57">
        <v>1400000</v>
      </c>
      <c r="AB151" s="58">
        <v>980000</v>
      </c>
      <c r="AC151" s="58">
        <v>980000</v>
      </c>
      <c r="AD151" s="59">
        <v>0.7</v>
      </c>
      <c r="AE151" s="75">
        <f>L151/2</f>
        <v>700000</v>
      </c>
      <c r="AF151" s="61">
        <f aca="true" t="shared" si="35" ref="AF151:AF157">(AE151/L151)</f>
        <v>0.5</v>
      </c>
      <c r="AG151" s="62" t="s">
        <v>978</v>
      </c>
      <c r="AH151" s="62" t="s">
        <v>1155</v>
      </c>
      <c r="AI151" s="47"/>
      <c r="AJ151" s="47" t="s">
        <v>980</v>
      </c>
      <c r="AK151" s="47" t="s">
        <v>980</v>
      </c>
      <c r="AL151" s="47" t="s">
        <v>980</v>
      </c>
      <c r="AM151" s="47" t="s">
        <v>980</v>
      </c>
      <c r="AN151" s="47" t="s">
        <v>980</v>
      </c>
      <c r="AO151" s="47" t="s">
        <v>980</v>
      </c>
      <c r="AP151" s="47" t="s">
        <v>980</v>
      </c>
      <c r="AQ151" s="47" t="s">
        <v>980</v>
      </c>
      <c r="AR151" s="47" t="s">
        <v>980</v>
      </c>
      <c r="AS151" s="47" t="s">
        <v>980</v>
      </c>
      <c r="AT151" s="47" t="s">
        <v>980</v>
      </c>
      <c r="AU151" s="47" t="s">
        <v>980</v>
      </c>
      <c r="AV151" s="47" t="s">
        <v>980</v>
      </c>
      <c r="AW151" s="47" t="s">
        <v>981</v>
      </c>
      <c r="AX151" s="47"/>
      <c r="AY151" s="47"/>
      <c r="AZ151" s="47"/>
      <c r="BA151" s="48">
        <v>4</v>
      </c>
      <c r="BB151" s="48">
        <v>3</v>
      </c>
      <c r="BC151" s="48">
        <v>4</v>
      </c>
      <c r="BD151" s="48">
        <v>5</v>
      </c>
      <c r="BE151" s="49">
        <f aca="true" t="shared" si="36" ref="BE151:BE157">SUM(BA151:BD151)</f>
        <v>16</v>
      </c>
      <c r="BF151" s="50" t="s">
        <v>1567</v>
      </c>
      <c r="BG151" s="51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</row>
    <row r="152" spans="1:92" s="53" customFormat="1" ht="47.25" hidden="1">
      <c r="A152" s="33"/>
      <c r="B152" s="34" t="s">
        <v>130</v>
      </c>
      <c r="C152" s="314" t="s">
        <v>131</v>
      </c>
      <c r="D152" s="327" t="s">
        <v>132</v>
      </c>
      <c r="E152" s="54" t="s">
        <v>133</v>
      </c>
      <c r="F152" s="35" t="s">
        <v>134</v>
      </c>
      <c r="G152" s="54" t="s">
        <v>135</v>
      </c>
      <c r="H152" s="54" t="s">
        <v>136</v>
      </c>
      <c r="I152" s="35" t="s">
        <v>127</v>
      </c>
      <c r="J152" s="54" t="s">
        <v>137</v>
      </c>
      <c r="K152" s="54" t="s">
        <v>104</v>
      </c>
      <c r="L152" s="56">
        <v>540000</v>
      </c>
      <c r="M152" s="56">
        <v>405000</v>
      </c>
      <c r="N152" s="57">
        <f>SUM(O152:T152)</f>
        <v>540000</v>
      </c>
      <c r="O152" s="56"/>
      <c r="P152" s="56"/>
      <c r="Q152" s="56">
        <v>450000</v>
      </c>
      <c r="R152" s="56">
        <v>90000</v>
      </c>
      <c r="S152" s="56"/>
      <c r="T152" s="56"/>
      <c r="U152" s="56">
        <f t="shared" si="34"/>
        <v>660000</v>
      </c>
      <c r="V152" s="56">
        <v>120000</v>
      </c>
      <c r="W152" s="56">
        <v>420000</v>
      </c>
      <c r="X152" s="56">
        <v>100000</v>
      </c>
      <c r="Y152" s="56">
        <v>20000</v>
      </c>
      <c r="Z152" s="56"/>
      <c r="AA152" s="57">
        <v>540000</v>
      </c>
      <c r="AB152" s="58">
        <v>405000</v>
      </c>
      <c r="AC152" s="58">
        <v>405000</v>
      </c>
      <c r="AD152" s="59">
        <v>0.75</v>
      </c>
      <c r="AE152" s="75">
        <f>L152/2</f>
        <v>270000</v>
      </c>
      <c r="AF152" s="61">
        <f t="shared" si="35"/>
        <v>0.5</v>
      </c>
      <c r="AG152" s="62" t="s">
        <v>978</v>
      </c>
      <c r="AH152" s="62" t="s">
        <v>1313</v>
      </c>
      <c r="AI152" s="47"/>
      <c r="AJ152" s="47" t="s">
        <v>980</v>
      </c>
      <c r="AK152" s="47" t="s">
        <v>980</v>
      </c>
      <c r="AL152" s="47" t="s">
        <v>980</v>
      </c>
      <c r="AM152" s="47" t="s">
        <v>980</v>
      </c>
      <c r="AN152" s="47"/>
      <c r="AO152" s="47" t="s">
        <v>980</v>
      </c>
      <c r="AP152" s="47" t="s">
        <v>980</v>
      </c>
      <c r="AQ152" s="47" t="s">
        <v>980</v>
      </c>
      <c r="AR152" s="47" t="s">
        <v>980</v>
      </c>
      <c r="AS152" s="47" t="s">
        <v>980</v>
      </c>
      <c r="AT152" s="47" t="s">
        <v>980</v>
      </c>
      <c r="AU152" s="47" t="s">
        <v>980</v>
      </c>
      <c r="AV152" s="47" t="s">
        <v>980</v>
      </c>
      <c r="AW152" s="47" t="s">
        <v>980</v>
      </c>
      <c r="AX152" s="47">
        <v>39146</v>
      </c>
      <c r="AY152" s="47" t="s">
        <v>138</v>
      </c>
      <c r="AZ152" s="47" t="s">
        <v>980</v>
      </c>
      <c r="BA152" s="48">
        <v>3</v>
      </c>
      <c r="BB152" s="48">
        <v>4</v>
      </c>
      <c r="BC152" s="48">
        <v>4</v>
      </c>
      <c r="BD152" s="48">
        <v>4</v>
      </c>
      <c r="BE152" s="49">
        <f t="shared" si="36"/>
        <v>15</v>
      </c>
      <c r="BF152" s="50" t="s">
        <v>139</v>
      </c>
      <c r="BG152" s="51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</row>
    <row r="153" spans="1:92" s="53" customFormat="1" ht="47.25" hidden="1">
      <c r="A153" s="33"/>
      <c r="B153" s="34" t="s">
        <v>140</v>
      </c>
      <c r="C153" s="314" t="s">
        <v>141</v>
      </c>
      <c r="D153" s="327" t="s">
        <v>142</v>
      </c>
      <c r="E153" s="54" t="s">
        <v>143</v>
      </c>
      <c r="F153" s="35" t="s">
        <v>1597</v>
      </c>
      <c r="G153" s="54" t="s">
        <v>144</v>
      </c>
      <c r="H153" s="54" t="s">
        <v>145</v>
      </c>
      <c r="I153" s="35" t="s">
        <v>127</v>
      </c>
      <c r="J153" s="54" t="s">
        <v>146</v>
      </c>
      <c r="K153" s="54" t="s">
        <v>147</v>
      </c>
      <c r="L153" s="56">
        <v>2896000</v>
      </c>
      <c r="M153" s="56">
        <v>2000000</v>
      </c>
      <c r="N153" s="57">
        <v>2896000</v>
      </c>
      <c r="O153" s="56">
        <v>60000</v>
      </c>
      <c r="P153" s="56">
        <v>1152000</v>
      </c>
      <c r="Q153" s="56">
        <v>1584000</v>
      </c>
      <c r="R153" s="56">
        <v>100000</v>
      </c>
      <c r="S153" s="56"/>
      <c r="T153" s="56"/>
      <c r="U153" s="56">
        <f t="shared" si="34"/>
        <v>3494000</v>
      </c>
      <c r="V153" s="56">
        <v>720000</v>
      </c>
      <c r="W153" s="56">
        <v>2020000</v>
      </c>
      <c r="X153" s="56">
        <v>504000</v>
      </c>
      <c r="Y153" s="56">
        <v>250000</v>
      </c>
      <c r="Z153" s="56"/>
      <c r="AA153" s="57">
        <v>2896000</v>
      </c>
      <c r="AB153" s="58">
        <v>2000000</v>
      </c>
      <c r="AC153" s="58">
        <v>2000000</v>
      </c>
      <c r="AD153" s="59">
        <v>0.69</v>
      </c>
      <c r="AE153" s="75">
        <f>L153/2</f>
        <v>1448000</v>
      </c>
      <c r="AF153" s="61">
        <f t="shared" si="35"/>
        <v>0.5</v>
      </c>
      <c r="AG153" s="62" t="s">
        <v>1079</v>
      </c>
      <c r="AH153" s="62" t="s">
        <v>1145</v>
      </c>
      <c r="AI153" s="47"/>
      <c r="AJ153" s="47" t="s">
        <v>980</v>
      </c>
      <c r="AK153" s="47" t="s">
        <v>980</v>
      </c>
      <c r="AL153" s="47" t="s">
        <v>980</v>
      </c>
      <c r="AM153" s="47" t="s">
        <v>980</v>
      </c>
      <c r="AN153" s="47" t="s">
        <v>980</v>
      </c>
      <c r="AO153" s="47" t="s">
        <v>980</v>
      </c>
      <c r="AP153" s="47" t="s">
        <v>980</v>
      </c>
      <c r="AQ153" s="47" t="s">
        <v>980</v>
      </c>
      <c r="AR153" s="47" t="s">
        <v>980</v>
      </c>
      <c r="AS153" s="47" t="s">
        <v>980</v>
      </c>
      <c r="AT153" s="47" t="s">
        <v>980</v>
      </c>
      <c r="AU153" s="47" t="s">
        <v>980</v>
      </c>
      <c r="AV153" s="47" t="s">
        <v>980</v>
      </c>
      <c r="AW153" s="47" t="s">
        <v>1014</v>
      </c>
      <c r="AX153" s="47">
        <v>39147</v>
      </c>
      <c r="AY153" s="47"/>
      <c r="AZ153" s="47" t="s">
        <v>980</v>
      </c>
      <c r="BA153" s="48">
        <v>3</v>
      </c>
      <c r="BB153" s="48">
        <v>4</v>
      </c>
      <c r="BC153" s="48">
        <v>4</v>
      </c>
      <c r="BD153" s="48">
        <v>4</v>
      </c>
      <c r="BE153" s="49">
        <f t="shared" si="36"/>
        <v>15</v>
      </c>
      <c r="BF153" s="50" t="s">
        <v>148</v>
      </c>
      <c r="BG153" s="51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</row>
    <row r="154" spans="1:92" s="53" customFormat="1" ht="45.75" customHeight="1" hidden="1">
      <c r="A154" s="33"/>
      <c r="B154" s="34" t="s">
        <v>149</v>
      </c>
      <c r="C154" s="314" t="s">
        <v>150</v>
      </c>
      <c r="D154" s="327" t="s">
        <v>151</v>
      </c>
      <c r="E154" s="54" t="s">
        <v>152</v>
      </c>
      <c r="F154" s="35" t="s">
        <v>153</v>
      </c>
      <c r="G154" s="54" t="s">
        <v>154</v>
      </c>
      <c r="H154" s="54" t="s">
        <v>155</v>
      </c>
      <c r="I154" s="35" t="s">
        <v>127</v>
      </c>
      <c r="J154" s="54" t="s">
        <v>156</v>
      </c>
      <c r="K154" s="54" t="s">
        <v>157</v>
      </c>
      <c r="L154" s="56">
        <v>132000</v>
      </c>
      <c r="M154" s="56">
        <v>98000</v>
      </c>
      <c r="N154" s="57">
        <f>SUM(O154:T154)</f>
        <v>132000</v>
      </c>
      <c r="O154" s="56"/>
      <c r="P154" s="56">
        <v>50000</v>
      </c>
      <c r="Q154" s="56">
        <v>50000</v>
      </c>
      <c r="R154" s="56">
        <v>32000</v>
      </c>
      <c r="S154" s="56"/>
      <c r="T154" s="56"/>
      <c r="U154" s="56">
        <f t="shared" si="34"/>
        <v>122000</v>
      </c>
      <c r="V154" s="56">
        <v>24000</v>
      </c>
      <c r="W154" s="56">
        <v>88000</v>
      </c>
      <c r="X154" s="56">
        <v>10000</v>
      </c>
      <c r="Y154" s="56"/>
      <c r="Z154" s="56"/>
      <c r="AA154" s="56">
        <v>132000</v>
      </c>
      <c r="AB154" s="58">
        <v>98000</v>
      </c>
      <c r="AC154" s="58">
        <v>98000</v>
      </c>
      <c r="AD154" s="59">
        <v>0.7424</v>
      </c>
      <c r="AE154" s="75">
        <f>L154/2</f>
        <v>66000</v>
      </c>
      <c r="AF154" s="61">
        <f t="shared" si="35"/>
        <v>0.5</v>
      </c>
      <c r="AG154" s="62" t="s">
        <v>1012</v>
      </c>
      <c r="AH154" s="62" t="s">
        <v>1313</v>
      </c>
      <c r="AI154" s="47"/>
      <c r="AJ154" s="47" t="s">
        <v>980</v>
      </c>
      <c r="AK154" s="47" t="s">
        <v>980</v>
      </c>
      <c r="AL154" s="47" t="s">
        <v>980</v>
      </c>
      <c r="AM154" s="47" t="s">
        <v>980</v>
      </c>
      <c r="AN154" s="47" t="s">
        <v>980</v>
      </c>
      <c r="AO154" s="47" t="s">
        <v>980</v>
      </c>
      <c r="AP154" s="47" t="s">
        <v>1013</v>
      </c>
      <c r="AQ154" s="47" t="s">
        <v>980</v>
      </c>
      <c r="AR154" s="47" t="s">
        <v>980</v>
      </c>
      <c r="AS154" s="47" t="s">
        <v>980</v>
      </c>
      <c r="AT154" s="47" t="s">
        <v>980</v>
      </c>
      <c r="AU154" s="47" t="s">
        <v>980</v>
      </c>
      <c r="AV154" s="47" t="s">
        <v>980</v>
      </c>
      <c r="AW154" s="47" t="s">
        <v>981</v>
      </c>
      <c r="AX154" s="47"/>
      <c r="AY154" s="47"/>
      <c r="AZ154" s="47"/>
      <c r="BA154" s="48">
        <v>2</v>
      </c>
      <c r="BB154" s="48">
        <v>3</v>
      </c>
      <c r="BC154" s="48">
        <v>4</v>
      </c>
      <c r="BD154" s="48">
        <v>5</v>
      </c>
      <c r="BE154" s="49">
        <f t="shared" si="36"/>
        <v>14</v>
      </c>
      <c r="BF154" s="50" t="s">
        <v>158</v>
      </c>
      <c r="BG154" s="51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</row>
    <row r="155" spans="1:92" s="53" customFormat="1" ht="47.25" hidden="1">
      <c r="A155" s="33"/>
      <c r="B155" s="34" t="s">
        <v>159</v>
      </c>
      <c r="C155" s="314" t="s">
        <v>160</v>
      </c>
      <c r="D155" s="327" t="s">
        <v>161</v>
      </c>
      <c r="E155" s="54" t="s">
        <v>162</v>
      </c>
      <c r="F155" s="35" t="s">
        <v>153</v>
      </c>
      <c r="G155" s="54" t="s">
        <v>910</v>
      </c>
      <c r="H155" s="125" t="s">
        <v>163</v>
      </c>
      <c r="I155" s="126" t="s">
        <v>127</v>
      </c>
      <c r="J155" s="54" t="s">
        <v>164</v>
      </c>
      <c r="K155" s="54" t="s">
        <v>165</v>
      </c>
      <c r="L155" s="56">
        <v>183000</v>
      </c>
      <c r="M155" s="56">
        <v>137250</v>
      </c>
      <c r="N155" s="57">
        <v>183000</v>
      </c>
      <c r="O155" s="56">
        <v>23000</v>
      </c>
      <c r="P155" s="56">
        <v>40000</v>
      </c>
      <c r="Q155" s="56">
        <v>95000</v>
      </c>
      <c r="R155" s="56">
        <v>25000</v>
      </c>
      <c r="S155" s="56"/>
      <c r="T155" s="56"/>
      <c r="U155" s="56">
        <f t="shared" si="34"/>
        <v>0</v>
      </c>
      <c r="V155" s="56"/>
      <c r="W155" s="56"/>
      <c r="X155" s="56"/>
      <c r="Y155" s="56"/>
      <c r="Z155" s="56"/>
      <c r="AA155" s="57">
        <v>183000</v>
      </c>
      <c r="AB155" s="58">
        <v>137250</v>
      </c>
      <c r="AC155" s="58">
        <v>137200</v>
      </c>
      <c r="AD155" s="59">
        <v>0.75</v>
      </c>
      <c r="AE155" s="75">
        <f>L155/2</f>
        <v>91500</v>
      </c>
      <c r="AF155" s="61">
        <f t="shared" si="35"/>
        <v>0.5</v>
      </c>
      <c r="AG155" s="62" t="s">
        <v>1079</v>
      </c>
      <c r="AH155" s="62" t="s">
        <v>991</v>
      </c>
      <c r="AI155" s="47"/>
      <c r="AJ155" s="47" t="s">
        <v>980</v>
      </c>
      <c r="AK155" s="47" t="s">
        <v>980</v>
      </c>
      <c r="AL155" s="47" t="s">
        <v>980</v>
      </c>
      <c r="AM155" s="47" t="s">
        <v>980</v>
      </c>
      <c r="AN155" s="47" t="s">
        <v>980</v>
      </c>
      <c r="AO155" s="47" t="s">
        <v>980</v>
      </c>
      <c r="AP155" s="47"/>
      <c r="AQ155" s="47" t="s">
        <v>980</v>
      </c>
      <c r="AR155" s="47" t="s">
        <v>980</v>
      </c>
      <c r="AS155" s="47" t="s">
        <v>980</v>
      </c>
      <c r="AT155" s="47" t="s">
        <v>980</v>
      </c>
      <c r="AU155" s="47" t="s">
        <v>981</v>
      </c>
      <c r="AV155" s="47" t="s">
        <v>980</v>
      </c>
      <c r="AW155" s="47" t="s">
        <v>980</v>
      </c>
      <c r="AX155" s="47">
        <v>39147</v>
      </c>
      <c r="AY155" s="47"/>
      <c r="AZ155" s="47" t="s">
        <v>980</v>
      </c>
      <c r="BA155" s="48">
        <v>3</v>
      </c>
      <c r="BB155" s="48">
        <v>3</v>
      </c>
      <c r="BC155" s="48">
        <v>4</v>
      </c>
      <c r="BD155" s="48">
        <v>4</v>
      </c>
      <c r="BE155" s="49">
        <f t="shared" si="36"/>
        <v>14</v>
      </c>
      <c r="BF155" s="50" t="s">
        <v>1080</v>
      </c>
      <c r="BG155" s="70" t="s">
        <v>166</v>
      </c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</row>
    <row r="156" spans="1:92" s="53" customFormat="1" ht="47.25" hidden="1">
      <c r="A156" s="33"/>
      <c r="B156" s="34" t="s">
        <v>167</v>
      </c>
      <c r="C156" s="314" t="s">
        <v>168</v>
      </c>
      <c r="D156" s="327" t="s">
        <v>169</v>
      </c>
      <c r="E156" s="54" t="s">
        <v>170</v>
      </c>
      <c r="F156" s="35" t="s">
        <v>171</v>
      </c>
      <c r="G156" s="54" t="s">
        <v>172</v>
      </c>
      <c r="H156" s="54" t="s">
        <v>173</v>
      </c>
      <c r="I156" s="35" t="s">
        <v>127</v>
      </c>
      <c r="J156" s="54" t="s">
        <v>174</v>
      </c>
      <c r="K156" s="54" t="s">
        <v>104</v>
      </c>
      <c r="L156" s="56">
        <v>1095550</v>
      </c>
      <c r="M156" s="56">
        <v>821663</v>
      </c>
      <c r="N156" s="57">
        <f>SUM(O156:T156)</f>
        <v>1095550</v>
      </c>
      <c r="O156" s="56"/>
      <c r="P156" s="56"/>
      <c r="Q156" s="56">
        <v>1005550</v>
      </c>
      <c r="R156" s="56">
        <v>90000</v>
      </c>
      <c r="S156" s="56"/>
      <c r="T156" s="56"/>
      <c r="U156" s="56">
        <f t="shared" si="34"/>
        <v>84000</v>
      </c>
      <c r="V156" s="56"/>
      <c r="W156" s="56"/>
      <c r="X156" s="56"/>
      <c r="Y156" s="56">
        <v>84000</v>
      </c>
      <c r="Z156" s="56"/>
      <c r="AA156" s="57">
        <v>1095550</v>
      </c>
      <c r="AB156" s="58">
        <v>821663</v>
      </c>
      <c r="AC156" s="58">
        <v>821600</v>
      </c>
      <c r="AD156" s="59">
        <v>0.75</v>
      </c>
      <c r="AE156" s="75">
        <v>547700</v>
      </c>
      <c r="AF156" s="61">
        <f t="shared" si="35"/>
        <v>0.4999315412349961</v>
      </c>
      <c r="AG156" s="62" t="s">
        <v>1001</v>
      </c>
      <c r="AH156" s="62" t="s">
        <v>1155</v>
      </c>
      <c r="AI156" s="47"/>
      <c r="AJ156" s="47" t="s">
        <v>980</v>
      </c>
      <c r="AK156" s="47" t="s">
        <v>980</v>
      </c>
      <c r="AL156" s="47" t="s">
        <v>980</v>
      </c>
      <c r="AM156" s="47" t="s">
        <v>980</v>
      </c>
      <c r="AN156" s="47" t="s">
        <v>980</v>
      </c>
      <c r="AO156" s="47" t="s">
        <v>175</v>
      </c>
      <c r="AP156" s="47" t="s">
        <v>980</v>
      </c>
      <c r="AQ156" s="47" t="s">
        <v>980</v>
      </c>
      <c r="AR156" s="47" t="s">
        <v>980</v>
      </c>
      <c r="AS156" s="47" t="s">
        <v>980</v>
      </c>
      <c r="AT156" s="47" t="s">
        <v>980</v>
      </c>
      <c r="AU156" s="47" t="s">
        <v>980</v>
      </c>
      <c r="AV156" s="47" t="s">
        <v>980</v>
      </c>
      <c r="AW156" s="47" t="s">
        <v>1014</v>
      </c>
      <c r="AX156" s="47">
        <v>39146</v>
      </c>
      <c r="AY156" s="47">
        <v>39148</v>
      </c>
      <c r="AZ156" s="47" t="s">
        <v>980</v>
      </c>
      <c r="BA156" s="48">
        <v>3</v>
      </c>
      <c r="BB156" s="48">
        <v>2</v>
      </c>
      <c r="BC156" s="48">
        <v>4</v>
      </c>
      <c r="BD156" s="48">
        <v>5</v>
      </c>
      <c r="BE156" s="49">
        <f t="shared" si="36"/>
        <v>14</v>
      </c>
      <c r="BF156" s="50" t="s">
        <v>1731</v>
      </c>
      <c r="BG156" s="51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</row>
    <row r="157" spans="1:92" s="53" customFormat="1" ht="67.5" customHeight="1" hidden="1">
      <c r="A157" s="33"/>
      <c r="B157" s="34" t="s">
        <v>176</v>
      </c>
      <c r="C157" s="314" t="s">
        <v>177</v>
      </c>
      <c r="D157" s="327" t="s">
        <v>178</v>
      </c>
      <c r="E157" s="54" t="s">
        <v>179</v>
      </c>
      <c r="F157" s="35" t="s">
        <v>1041</v>
      </c>
      <c r="G157" s="55" t="s">
        <v>180</v>
      </c>
      <c r="H157" s="54" t="s">
        <v>181</v>
      </c>
      <c r="I157" s="35" t="s">
        <v>127</v>
      </c>
      <c r="J157" s="54" t="s">
        <v>182</v>
      </c>
      <c r="K157" s="54" t="s">
        <v>183</v>
      </c>
      <c r="L157" s="56">
        <v>370000</v>
      </c>
      <c r="M157" s="56">
        <v>277500</v>
      </c>
      <c r="N157" s="57">
        <v>370000</v>
      </c>
      <c r="O157" s="56"/>
      <c r="P157" s="56">
        <v>350000</v>
      </c>
      <c r="Q157" s="56"/>
      <c r="R157" s="56">
        <v>20000</v>
      </c>
      <c r="S157" s="56"/>
      <c r="T157" s="56"/>
      <c r="U157" s="56">
        <f t="shared" si="34"/>
        <v>0</v>
      </c>
      <c r="V157" s="56"/>
      <c r="W157" s="56"/>
      <c r="X157" s="56"/>
      <c r="Y157" s="56"/>
      <c r="Z157" s="56"/>
      <c r="AA157" s="57">
        <v>370000</v>
      </c>
      <c r="AB157" s="58">
        <v>277500</v>
      </c>
      <c r="AC157" s="58">
        <v>277500</v>
      </c>
      <c r="AD157" s="59">
        <v>0.75</v>
      </c>
      <c r="AE157" s="60">
        <v>277500</v>
      </c>
      <c r="AF157" s="61">
        <f t="shared" si="35"/>
        <v>0.75</v>
      </c>
      <c r="AG157" s="62" t="s">
        <v>978</v>
      </c>
      <c r="AH157" s="62" t="s">
        <v>1062</v>
      </c>
      <c r="AI157" s="47"/>
      <c r="AJ157" s="47" t="s">
        <v>980</v>
      </c>
      <c r="AK157" s="47" t="s">
        <v>980</v>
      </c>
      <c r="AL157" s="47" t="s">
        <v>981</v>
      </c>
      <c r="AM157" s="47" t="s">
        <v>980</v>
      </c>
      <c r="AN157" s="47" t="s">
        <v>980</v>
      </c>
      <c r="AO157" s="47"/>
      <c r="AP157" s="47"/>
      <c r="AQ157" s="47"/>
      <c r="AR157" s="47" t="s">
        <v>980</v>
      </c>
      <c r="AS157" s="47" t="s">
        <v>980</v>
      </c>
      <c r="AT157" s="47" t="s">
        <v>980</v>
      </c>
      <c r="AU157" s="47" t="s">
        <v>980</v>
      </c>
      <c r="AV157" s="47" t="s">
        <v>980</v>
      </c>
      <c r="AW157" s="47" t="s">
        <v>980</v>
      </c>
      <c r="AX157" s="47">
        <v>39146</v>
      </c>
      <c r="AY157" s="47">
        <v>39149</v>
      </c>
      <c r="AZ157" s="47" t="s">
        <v>980</v>
      </c>
      <c r="BA157" s="48">
        <v>2</v>
      </c>
      <c r="BB157" s="48">
        <v>4</v>
      </c>
      <c r="BC157" s="48">
        <v>4</v>
      </c>
      <c r="BD157" s="48">
        <v>4</v>
      </c>
      <c r="BE157" s="49">
        <f t="shared" si="36"/>
        <v>14</v>
      </c>
      <c r="BF157" s="50" t="s">
        <v>184</v>
      </c>
      <c r="BG157" s="51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</row>
    <row r="158" spans="1:92" ht="15.75" hidden="1">
      <c r="A158" s="33"/>
      <c r="B158" s="68" t="s">
        <v>1175</v>
      </c>
      <c r="C158" s="315"/>
      <c r="D158" s="329"/>
      <c r="E158" s="69"/>
      <c r="F158" s="69"/>
      <c r="G158" s="55"/>
      <c r="H158" s="54"/>
      <c r="I158" s="35"/>
      <c r="J158" s="54"/>
      <c r="K158" s="54"/>
      <c r="L158" s="56"/>
      <c r="M158" s="56"/>
      <c r="N158" s="57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7"/>
      <c r="AB158" s="58"/>
      <c r="AC158" s="58"/>
      <c r="AD158" s="59"/>
      <c r="AE158" s="60">
        <f>SUM(AE151:AE157)</f>
        <v>3400700</v>
      </c>
      <c r="AF158" s="47"/>
      <c r="AG158" s="62"/>
      <c r="AH158" s="62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8"/>
      <c r="BB158" s="48"/>
      <c r="BC158" s="48"/>
      <c r="BD158" s="48"/>
      <c r="BE158" s="49"/>
      <c r="BF158" s="50"/>
      <c r="BG158" s="7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</row>
    <row r="159" spans="1:92" ht="47.25">
      <c r="A159" s="33"/>
      <c r="B159" s="34" t="s">
        <v>185</v>
      </c>
      <c r="C159" s="314" t="s">
        <v>186</v>
      </c>
      <c r="D159" s="327" t="s">
        <v>187</v>
      </c>
      <c r="E159" s="54" t="s">
        <v>188</v>
      </c>
      <c r="F159" s="35" t="s">
        <v>1426</v>
      </c>
      <c r="G159" s="54" t="s">
        <v>189</v>
      </c>
      <c r="H159" s="54" t="s">
        <v>190</v>
      </c>
      <c r="I159" s="35" t="s">
        <v>127</v>
      </c>
      <c r="J159" s="54" t="s">
        <v>191</v>
      </c>
      <c r="K159" s="54" t="s">
        <v>1000</v>
      </c>
      <c r="L159" s="56">
        <v>700000</v>
      </c>
      <c r="M159" s="56">
        <v>525000</v>
      </c>
      <c r="N159" s="57">
        <f aca="true" t="shared" si="37" ref="N159:N164">SUM(O159:T159)</f>
        <v>700000</v>
      </c>
      <c r="O159" s="56"/>
      <c r="P159" s="56"/>
      <c r="Q159" s="56">
        <v>700000</v>
      </c>
      <c r="R159" s="56"/>
      <c r="S159" s="56"/>
      <c r="T159" s="56"/>
      <c r="U159" s="56">
        <f aca="true" t="shared" si="38" ref="U159:U178">SUM(V159:Z159)</f>
        <v>0</v>
      </c>
      <c r="V159" s="56"/>
      <c r="W159" s="56"/>
      <c r="X159" s="56"/>
      <c r="Y159" s="56"/>
      <c r="Z159" s="56"/>
      <c r="AA159" s="57">
        <v>700000</v>
      </c>
      <c r="AB159" s="58">
        <v>525000</v>
      </c>
      <c r="AC159" s="58">
        <v>525000</v>
      </c>
      <c r="AD159" s="59">
        <v>0.75</v>
      </c>
      <c r="AE159" s="75">
        <f>L159/2</f>
        <v>350000</v>
      </c>
      <c r="AF159" s="61">
        <f aca="true" t="shared" si="39" ref="AF159:AF178">(AE159/L159)</f>
        <v>0.5</v>
      </c>
      <c r="AG159" s="62" t="s">
        <v>978</v>
      </c>
      <c r="AH159" s="62" t="s">
        <v>991</v>
      </c>
      <c r="AI159" s="47"/>
      <c r="AJ159" s="47" t="s">
        <v>980</v>
      </c>
      <c r="AK159" s="47" t="s">
        <v>980</v>
      </c>
      <c r="AL159" s="47" t="s">
        <v>980</v>
      </c>
      <c r="AM159" s="47" t="s">
        <v>980</v>
      </c>
      <c r="AN159" s="47" t="s">
        <v>980</v>
      </c>
      <c r="AO159" s="47" t="s">
        <v>980</v>
      </c>
      <c r="AP159" s="47"/>
      <c r="AQ159" s="47" t="s">
        <v>980</v>
      </c>
      <c r="AR159" s="47" t="s">
        <v>980</v>
      </c>
      <c r="AS159" s="47" t="s">
        <v>980</v>
      </c>
      <c r="AT159" s="47" t="s">
        <v>980</v>
      </c>
      <c r="AU159" s="47" t="s">
        <v>980</v>
      </c>
      <c r="AV159" s="47" t="s">
        <v>980</v>
      </c>
      <c r="AW159" s="47" t="s">
        <v>1014</v>
      </c>
      <c r="AX159" s="47">
        <v>39147</v>
      </c>
      <c r="AY159" s="47"/>
      <c r="AZ159" s="47" t="s">
        <v>980</v>
      </c>
      <c r="BA159" s="48">
        <v>4</v>
      </c>
      <c r="BB159" s="48">
        <v>2</v>
      </c>
      <c r="BC159" s="48">
        <v>3</v>
      </c>
      <c r="BD159" s="48">
        <v>5</v>
      </c>
      <c r="BE159" s="49">
        <f aca="true" t="shared" si="40" ref="BE159:BE170">SUM(BA159:BD159)</f>
        <v>14</v>
      </c>
      <c r="BF159" s="50"/>
      <c r="BG159" s="7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</row>
    <row r="160" spans="1:92" ht="31.5">
      <c r="A160" s="33"/>
      <c r="B160" s="34" t="s">
        <v>192</v>
      </c>
      <c r="C160" s="314" t="s">
        <v>193</v>
      </c>
      <c r="D160" s="327" t="s">
        <v>194</v>
      </c>
      <c r="E160" s="54" t="s">
        <v>195</v>
      </c>
      <c r="F160" s="35" t="s">
        <v>171</v>
      </c>
      <c r="G160" s="54" t="s">
        <v>196</v>
      </c>
      <c r="H160" s="54" t="s">
        <v>197</v>
      </c>
      <c r="I160" s="35" t="s">
        <v>127</v>
      </c>
      <c r="J160" s="54" t="s">
        <v>198</v>
      </c>
      <c r="K160" s="54" t="s">
        <v>199</v>
      </c>
      <c r="L160" s="56">
        <v>2162700</v>
      </c>
      <c r="M160" s="56">
        <v>1622000</v>
      </c>
      <c r="N160" s="57">
        <f t="shared" si="37"/>
        <v>2162700</v>
      </c>
      <c r="O160" s="56">
        <v>280000</v>
      </c>
      <c r="P160" s="56">
        <v>914700</v>
      </c>
      <c r="Q160" s="56">
        <v>674700</v>
      </c>
      <c r="R160" s="56">
        <v>293300</v>
      </c>
      <c r="S160" s="56"/>
      <c r="T160" s="56"/>
      <c r="U160" s="56">
        <f t="shared" si="38"/>
        <v>0</v>
      </c>
      <c r="V160" s="56"/>
      <c r="W160" s="56"/>
      <c r="X160" s="56"/>
      <c r="Y160" s="56"/>
      <c r="Z160" s="56"/>
      <c r="AA160" s="57">
        <v>2162700</v>
      </c>
      <c r="AB160" s="58">
        <v>1622000</v>
      </c>
      <c r="AC160" s="58">
        <v>1622000</v>
      </c>
      <c r="AD160" s="59">
        <v>0.75</v>
      </c>
      <c r="AE160" s="75">
        <v>1081300</v>
      </c>
      <c r="AF160" s="61">
        <f t="shared" si="39"/>
        <v>0.49997688075091323</v>
      </c>
      <c r="AG160" s="62" t="s">
        <v>1492</v>
      </c>
      <c r="AH160" s="62" t="s">
        <v>991</v>
      </c>
      <c r="AI160" s="47"/>
      <c r="AJ160" s="47" t="s">
        <v>980</v>
      </c>
      <c r="AK160" s="47" t="s">
        <v>980</v>
      </c>
      <c r="AL160" s="47" t="s">
        <v>980</v>
      </c>
      <c r="AM160" s="47" t="s">
        <v>980</v>
      </c>
      <c r="AN160" s="47"/>
      <c r="AO160" s="47" t="s">
        <v>980</v>
      </c>
      <c r="AP160" s="47" t="s">
        <v>980</v>
      </c>
      <c r="AQ160" s="47" t="s">
        <v>980</v>
      </c>
      <c r="AR160" s="47" t="s">
        <v>980</v>
      </c>
      <c r="AS160" s="47" t="s">
        <v>980</v>
      </c>
      <c r="AT160" s="47" t="s">
        <v>980</v>
      </c>
      <c r="AU160" s="47" t="s">
        <v>981</v>
      </c>
      <c r="AV160" s="47" t="s">
        <v>980</v>
      </c>
      <c r="AW160" s="47" t="s">
        <v>980</v>
      </c>
      <c r="AX160" s="47">
        <v>39146</v>
      </c>
      <c r="AY160" s="47">
        <v>39148</v>
      </c>
      <c r="AZ160" s="47" t="s">
        <v>980</v>
      </c>
      <c r="BA160" s="48">
        <v>2</v>
      </c>
      <c r="BB160" s="48">
        <v>4</v>
      </c>
      <c r="BC160" s="48">
        <v>4</v>
      </c>
      <c r="BD160" s="48">
        <v>4</v>
      </c>
      <c r="BE160" s="49">
        <f t="shared" si="40"/>
        <v>14</v>
      </c>
      <c r="BF160" s="50"/>
      <c r="BG160" s="7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</row>
    <row r="161" spans="1:92" ht="47.25">
      <c r="A161" s="33"/>
      <c r="B161" s="34" t="s">
        <v>200</v>
      </c>
      <c r="C161" s="314" t="s">
        <v>201</v>
      </c>
      <c r="D161" s="327" t="s">
        <v>169</v>
      </c>
      <c r="E161" s="54" t="s">
        <v>202</v>
      </c>
      <c r="F161" s="35" t="s">
        <v>171</v>
      </c>
      <c r="G161" s="54" t="s">
        <v>203</v>
      </c>
      <c r="H161" s="54" t="s">
        <v>204</v>
      </c>
      <c r="I161" s="35" t="s">
        <v>127</v>
      </c>
      <c r="J161" s="54" t="s">
        <v>205</v>
      </c>
      <c r="K161" s="54" t="s">
        <v>206</v>
      </c>
      <c r="L161" s="56">
        <v>1358000</v>
      </c>
      <c r="M161" s="56">
        <v>1018500</v>
      </c>
      <c r="N161" s="57">
        <f t="shared" si="37"/>
        <v>1358000</v>
      </c>
      <c r="O161" s="56"/>
      <c r="P161" s="56"/>
      <c r="Q161" s="56">
        <v>1260000</v>
      </c>
      <c r="R161" s="56">
        <v>98000</v>
      </c>
      <c r="S161" s="56"/>
      <c r="T161" s="56"/>
      <c r="U161" s="56">
        <f t="shared" si="38"/>
        <v>84000</v>
      </c>
      <c r="V161" s="56"/>
      <c r="W161" s="56"/>
      <c r="X161" s="56"/>
      <c r="Y161" s="56">
        <v>84000</v>
      </c>
      <c r="Z161" s="56"/>
      <c r="AA161" s="57">
        <v>1358000</v>
      </c>
      <c r="AB161" s="58">
        <v>1018500</v>
      </c>
      <c r="AC161" s="58">
        <v>1018500</v>
      </c>
      <c r="AD161" s="59">
        <v>0.75</v>
      </c>
      <c r="AE161" s="75">
        <f>L161/2</f>
        <v>679000</v>
      </c>
      <c r="AF161" s="61">
        <f t="shared" si="39"/>
        <v>0.5</v>
      </c>
      <c r="AG161" s="62" t="s">
        <v>207</v>
      </c>
      <c r="AH161" s="62" t="s">
        <v>1155</v>
      </c>
      <c r="AI161" s="47"/>
      <c r="AJ161" s="47" t="s">
        <v>980</v>
      </c>
      <c r="AK161" s="47" t="s">
        <v>980</v>
      </c>
      <c r="AL161" s="47" t="s">
        <v>980</v>
      </c>
      <c r="AM161" s="47" t="s">
        <v>980</v>
      </c>
      <c r="AN161" s="47" t="s">
        <v>980</v>
      </c>
      <c r="AO161" s="47" t="s">
        <v>980</v>
      </c>
      <c r="AP161" s="47" t="s">
        <v>980</v>
      </c>
      <c r="AQ161" s="47" t="s">
        <v>980</v>
      </c>
      <c r="AR161" s="47" t="s">
        <v>980</v>
      </c>
      <c r="AS161" s="47" t="s">
        <v>980</v>
      </c>
      <c r="AT161" s="47" t="s">
        <v>980</v>
      </c>
      <c r="AU161" s="47" t="s">
        <v>980</v>
      </c>
      <c r="AV161" s="47" t="s">
        <v>980</v>
      </c>
      <c r="AW161" s="47" t="s">
        <v>1052</v>
      </c>
      <c r="AX161" s="47">
        <v>39146</v>
      </c>
      <c r="AY161" s="47">
        <v>39148</v>
      </c>
      <c r="AZ161" s="47" t="s">
        <v>980</v>
      </c>
      <c r="BA161" s="48">
        <v>3</v>
      </c>
      <c r="BB161" s="48">
        <v>2</v>
      </c>
      <c r="BC161" s="48">
        <v>4</v>
      </c>
      <c r="BD161" s="48">
        <v>5</v>
      </c>
      <c r="BE161" s="49">
        <f t="shared" si="40"/>
        <v>14</v>
      </c>
      <c r="BF161" s="50"/>
      <c r="BG161" s="7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</row>
    <row r="162" spans="1:92" ht="47.25">
      <c r="A162" s="33"/>
      <c r="B162" s="34" t="s">
        <v>208</v>
      </c>
      <c r="C162" s="314" t="s">
        <v>209</v>
      </c>
      <c r="D162" s="327" t="s">
        <v>210</v>
      </c>
      <c r="E162" s="54" t="s">
        <v>211</v>
      </c>
      <c r="F162" s="35" t="s">
        <v>212</v>
      </c>
      <c r="G162" s="54" t="s">
        <v>213</v>
      </c>
      <c r="H162" s="54" t="s">
        <v>214</v>
      </c>
      <c r="I162" s="35" t="s">
        <v>127</v>
      </c>
      <c r="J162" s="54" t="s">
        <v>215</v>
      </c>
      <c r="K162" s="54" t="s">
        <v>216</v>
      </c>
      <c r="L162" s="56">
        <v>170000</v>
      </c>
      <c r="M162" s="56">
        <v>127500</v>
      </c>
      <c r="N162" s="57">
        <f t="shared" si="37"/>
        <v>170000</v>
      </c>
      <c r="O162" s="56">
        <v>30000</v>
      </c>
      <c r="P162" s="56"/>
      <c r="Q162" s="56">
        <v>90000</v>
      </c>
      <c r="R162" s="56">
        <v>50000</v>
      </c>
      <c r="S162" s="56"/>
      <c r="T162" s="56"/>
      <c r="U162" s="56">
        <f t="shared" si="38"/>
        <v>0</v>
      </c>
      <c r="V162" s="56"/>
      <c r="W162" s="56"/>
      <c r="X162" s="56"/>
      <c r="Y162" s="56"/>
      <c r="Z162" s="56"/>
      <c r="AA162" s="57">
        <v>170000</v>
      </c>
      <c r="AB162" s="58">
        <v>127500</v>
      </c>
      <c r="AC162" s="58">
        <v>127500</v>
      </c>
      <c r="AD162" s="59">
        <v>0.75</v>
      </c>
      <c r="AE162" s="75">
        <f>L162/2</f>
        <v>85000</v>
      </c>
      <c r="AF162" s="61">
        <f t="shared" si="39"/>
        <v>0.5</v>
      </c>
      <c r="AG162" s="62" t="s">
        <v>978</v>
      </c>
      <c r="AH162" s="62" t="s">
        <v>1155</v>
      </c>
      <c r="AI162" s="47"/>
      <c r="AJ162" s="47" t="s">
        <v>980</v>
      </c>
      <c r="AK162" s="47" t="s">
        <v>980</v>
      </c>
      <c r="AL162" s="47" t="s">
        <v>980</v>
      </c>
      <c r="AM162" s="47" t="s">
        <v>980</v>
      </c>
      <c r="AN162" s="47" t="s">
        <v>980</v>
      </c>
      <c r="AO162" s="47" t="s">
        <v>980</v>
      </c>
      <c r="AP162" s="47" t="s">
        <v>1013</v>
      </c>
      <c r="AQ162" s="47" t="s">
        <v>980</v>
      </c>
      <c r="AR162" s="47" t="s">
        <v>980</v>
      </c>
      <c r="AS162" s="47" t="s">
        <v>980</v>
      </c>
      <c r="AT162" s="47" t="s">
        <v>980</v>
      </c>
      <c r="AU162" s="47" t="s">
        <v>980</v>
      </c>
      <c r="AV162" s="47" t="s">
        <v>980</v>
      </c>
      <c r="AW162" s="47" t="s">
        <v>981</v>
      </c>
      <c r="AX162" s="47"/>
      <c r="AY162" s="47"/>
      <c r="AZ162" s="47"/>
      <c r="BA162" s="48">
        <v>3</v>
      </c>
      <c r="BB162" s="48">
        <v>3</v>
      </c>
      <c r="BC162" s="48">
        <v>4</v>
      </c>
      <c r="BD162" s="48">
        <v>3</v>
      </c>
      <c r="BE162" s="49">
        <f t="shared" si="40"/>
        <v>13</v>
      </c>
      <c r="BF162" s="50"/>
      <c r="BG162" s="7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</row>
    <row r="163" spans="1:92" ht="63">
      <c r="A163" s="33"/>
      <c r="B163" s="34" t="s">
        <v>217</v>
      </c>
      <c r="C163" s="314" t="s">
        <v>218</v>
      </c>
      <c r="D163" s="327" t="s">
        <v>219</v>
      </c>
      <c r="E163" s="54" t="s">
        <v>220</v>
      </c>
      <c r="F163" s="35" t="s">
        <v>1426</v>
      </c>
      <c r="G163" s="54" t="s">
        <v>221</v>
      </c>
      <c r="H163" s="54" t="s">
        <v>222</v>
      </c>
      <c r="I163" s="35" t="s">
        <v>127</v>
      </c>
      <c r="J163" s="54" t="s">
        <v>223</v>
      </c>
      <c r="K163" s="54" t="s">
        <v>224</v>
      </c>
      <c r="L163" s="56">
        <v>230000</v>
      </c>
      <c r="M163" s="56">
        <v>172500</v>
      </c>
      <c r="N163" s="57">
        <f t="shared" si="37"/>
        <v>230000</v>
      </c>
      <c r="O163" s="56">
        <v>120000</v>
      </c>
      <c r="P163" s="56"/>
      <c r="Q163" s="56">
        <v>110000</v>
      </c>
      <c r="R163" s="56"/>
      <c r="S163" s="56"/>
      <c r="T163" s="56"/>
      <c r="U163" s="56">
        <f t="shared" si="38"/>
        <v>0</v>
      </c>
      <c r="V163" s="56"/>
      <c r="W163" s="56"/>
      <c r="X163" s="56"/>
      <c r="Y163" s="56"/>
      <c r="Z163" s="56"/>
      <c r="AA163" s="57">
        <v>230000</v>
      </c>
      <c r="AB163" s="58">
        <v>172500</v>
      </c>
      <c r="AC163" s="58">
        <v>172500</v>
      </c>
      <c r="AD163" s="59">
        <v>0.75</v>
      </c>
      <c r="AE163" s="75">
        <f>L163/2</f>
        <v>115000</v>
      </c>
      <c r="AF163" s="61">
        <f t="shared" si="39"/>
        <v>0.5</v>
      </c>
      <c r="AG163" s="62" t="s">
        <v>1001</v>
      </c>
      <c r="AH163" s="62" t="s">
        <v>1155</v>
      </c>
      <c r="AI163" s="47"/>
      <c r="AJ163" s="47" t="s">
        <v>980</v>
      </c>
      <c r="AK163" s="47" t="s">
        <v>980</v>
      </c>
      <c r="AL163" s="47" t="s">
        <v>980</v>
      </c>
      <c r="AM163" s="47" t="s">
        <v>980</v>
      </c>
      <c r="AN163" s="47" t="s">
        <v>980</v>
      </c>
      <c r="AO163" s="47" t="s">
        <v>980</v>
      </c>
      <c r="AP163" s="47" t="s">
        <v>980</v>
      </c>
      <c r="AQ163" s="47" t="s">
        <v>980</v>
      </c>
      <c r="AR163" s="47" t="s">
        <v>980</v>
      </c>
      <c r="AS163" s="47" t="s">
        <v>980</v>
      </c>
      <c r="AT163" s="47" t="s">
        <v>980</v>
      </c>
      <c r="AU163" s="47" t="s">
        <v>980</v>
      </c>
      <c r="AV163" s="47" t="s">
        <v>980</v>
      </c>
      <c r="AW163" s="47" t="s">
        <v>980</v>
      </c>
      <c r="AX163" s="47">
        <v>39146</v>
      </c>
      <c r="AY163" s="47">
        <v>39149</v>
      </c>
      <c r="AZ163" s="47" t="s">
        <v>980</v>
      </c>
      <c r="BA163" s="48">
        <v>2</v>
      </c>
      <c r="BB163" s="48">
        <v>3</v>
      </c>
      <c r="BC163" s="48">
        <v>4</v>
      </c>
      <c r="BD163" s="48">
        <v>4</v>
      </c>
      <c r="BE163" s="49">
        <f t="shared" si="40"/>
        <v>13</v>
      </c>
      <c r="BF163" s="50"/>
      <c r="BG163" s="7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</row>
    <row r="164" spans="1:92" ht="47.25">
      <c r="A164" s="33"/>
      <c r="B164" s="34" t="s">
        <v>225</v>
      </c>
      <c r="C164" s="314" t="s">
        <v>226</v>
      </c>
      <c r="D164" s="327" t="s">
        <v>169</v>
      </c>
      <c r="E164" s="54" t="s">
        <v>202</v>
      </c>
      <c r="F164" s="35" t="s">
        <v>171</v>
      </c>
      <c r="G164" s="54" t="s">
        <v>203</v>
      </c>
      <c r="H164" s="54" t="s">
        <v>173</v>
      </c>
      <c r="I164" s="35" t="s">
        <v>127</v>
      </c>
      <c r="J164" s="54" t="s">
        <v>227</v>
      </c>
      <c r="K164" s="54" t="s">
        <v>104</v>
      </c>
      <c r="L164" s="56">
        <v>1326080</v>
      </c>
      <c r="M164" s="56">
        <v>994560</v>
      </c>
      <c r="N164" s="57">
        <f t="shared" si="37"/>
        <v>1326080</v>
      </c>
      <c r="O164" s="56"/>
      <c r="P164" s="56"/>
      <c r="Q164" s="56">
        <v>1228080</v>
      </c>
      <c r="R164" s="56">
        <v>98000</v>
      </c>
      <c r="S164" s="56"/>
      <c r="T164" s="56"/>
      <c r="U164" s="56">
        <f t="shared" si="38"/>
        <v>84000</v>
      </c>
      <c r="V164" s="56"/>
      <c r="W164" s="56"/>
      <c r="X164" s="56"/>
      <c r="Y164" s="56">
        <v>84000</v>
      </c>
      <c r="Z164" s="56"/>
      <c r="AA164" s="57">
        <v>1326080</v>
      </c>
      <c r="AB164" s="58">
        <v>994560</v>
      </c>
      <c r="AC164" s="58">
        <v>994500</v>
      </c>
      <c r="AD164" s="59">
        <v>0.75</v>
      </c>
      <c r="AE164" s="75">
        <v>663000</v>
      </c>
      <c r="AF164" s="61">
        <f t="shared" si="39"/>
        <v>0.4999698359073359</v>
      </c>
      <c r="AG164" s="62" t="s">
        <v>1001</v>
      </c>
      <c r="AH164" s="62" t="s">
        <v>1155</v>
      </c>
      <c r="AI164" s="47"/>
      <c r="AJ164" s="47" t="s">
        <v>980</v>
      </c>
      <c r="AK164" s="47" t="s">
        <v>980</v>
      </c>
      <c r="AL164" s="47" t="s">
        <v>980</v>
      </c>
      <c r="AM164" s="47" t="s">
        <v>980</v>
      </c>
      <c r="AN164" s="47"/>
      <c r="AO164" s="47" t="s">
        <v>980</v>
      </c>
      <c r="AP164" s="47" t="s">
        <v>980</v>
      </c>
      <c r="AQ164" s="47" t="s">
        <v>980</v>
      </c>
      <c r="AR164" s="47" t="s">
        <v>980</v>
      </c>
      <c r="AS164" s="47" t="s">
        <v>980</v>
      </c>
      <c r="AT164" s="47" t="s">
        <v>980</v>
      </c>
      <c r="AU164" s="47" t="s">
        <v>980</v>
      </c>
      <c r="AV164" s="47" t="s">
        <v>980</v>
      </c>
      <c r="AW164" s="47" t="s">
        <v>1014</v>
      </c>
      <c r="AX164" s="47">
        <v>39147</v>
      </c>
      <c r="AY164" s="47"/>
      <c r="AZ164" s="47" t="s">
        <v>980</v>
      </c>
      <c r="BA164" s="48">
        <v>2</v>
      </c>
      <c r="BB164" s="48">
        <v>2</v>
      </c>
      <c r="BC164" s="48">
        <v>4</v>
      </c>
      <c r="BD164" s="48">
        <v>5</v>
      </c>
      <c r="BE164" s="49">
        <f t="shared" si="40"/>
        <v>13</v>
      </c>
      <c r="BF164" s="50"/>
      <c r="BG164" s="7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</row>
    <row r="165" spans="1:92" ht="48" customHeight="1">
      <c r="A165" s="33"/>
      <c r="B165" s="34" t="s">
        <v>228</v>
      </c>
      <c r="C165" s="314" t="s">
        <v>229</v>
      </c>
      <c r="D165" s="327" t="s">
        <v>230</v>
      </c>
      <c r="E165" s="54" t="s">
        <v>231</v>
      </c>
      <c r="F165" s="35" t="s">
        <v>1597</v>
      </c>
      <c r="G165" s="54" t="s">
        <v>232</v>
      </c>
      <c r="H165" s="54" t="s">
        <v>233</v>
      </c>
      <c r="I165" s="35" t="s">
        <v>127</v>
      </c>
      <c r="J165" s="54" t="s">
        <v>234</v>
      </c>
      <c r="K165" s="54" t="s">
        <v>235</v>
      </c>
      <c r="L165" s="56">
        <v>345000</v>
      </c>
      <c r="M165" s="56">
        <v>200000</v>
      </c>
      <c r="N165" s="57">
        <v>345000</v>
      </c>
      <c r="O165" s="56">
        <v>10000</v>
      </c>
      <c r="P165" s="56">
        <v>20000</v>
      </c>
      <c r="Q165" s="56">
        <v>265000</v>
      </c>
      <c r="R165" s="56">
        <v>50000</v>
      </c>
      <c r="S165" s="56"/>
      <c r="T165" s="56"/>
      <c r="U165" s="56">
        <f t="shared" si="38"/>
        <v>150000</v>
      </c>
      <c r="V165" s="56">
        <v>100000</v>
      </c>
      <c r="W165" s="56"/>
      <c r="X165" s="56"/>
      <c r="Y165" s="56">
        <v>30000</v>
      </c>
      <c r="Z165" s="56">
        <v>20000</v>
      </c>
      <c r="AA165" s="57">
        <v>345000</v>
      </c>
      <c r="AB165" s="58">
        <v>200000</v>
      </c>
      <c r="AC165" s="58">
        <v>200000</v>
      </c>
      <c r="AD165" s="59">
        <v>0.58</v>
      </c>
      <c r="AE165" s="75">
        <f>L165/2</f>
        <v>172500</v>
      </c>
      <c r="AF165" s="61">
        <f t="shared" si="39"/>
        <v>0.5</v>
      </c>
      <c r="AG165" s="62" t="s">
        <v>1012</v>
      </c>
      <c r="AH165" s="62" t="s">
        <v>1155</v>
      </c>
      <c r="AI165" s="47"/>
      <c r="AJ165" s="47" t="s">
        <v>980</v>
      </c>
      <c r="AK165" s="47" t="s">
        <v>980</v>
      </c>
      <c r="AL165" s="47" t="s">
        <v>980</v>
      </c>
      <c r="AM165" s="47" t="s">
        <v>980</v>
      </c>
      <c r="AN165" s="47" t="s">
        <v>980</v>
      </c>
      <c r="AO165" s="47" t="s">
        <v>980</v>
      </c>
      <c r="AP165" s="47" t="s">
        <v>980</v>
      </c>
      <c r="AQ165" s="47" t="s">
        <v>980</v>
      </c>
      <c r="AR165" s="47" t="s">
        <v>980</v>
      </c>
      <c r="AS165" s="47" t="s">
        <v>980</v>
      </c>
      <c r="AT165" s="47" t="s">
        <v>980</v>
      </c>
      <c r="AU165" s="47" t="s">
        <v>980</v>
      </c>
      <c r="AV165" s="47" t="s">
        <v>980</v>
      </c>
      <c r="AW165" s="47" t="s">
        <v>980</v>
      </c>
      <c r="AX165" s="47">
        <v>39147</v>
      </c>
      <c r="AY165" s="47">
        <v>39150</v>
      </c>
      <c r="AZ165" s="47" t="s">
        <v>980</v>
      </c>
      <c r="BA165" s="48">
        <v>2</v>
      </c>
      <c r="BB165" s="48">
        <v>3</v>
      </c>
      <c r="BC165" s="48">
        <v>4</v>
      </c>
      <c r="BD165" s="48">
        <v>4</v>
      </c>
      <c r="BE165" s="49">
        <f t="shared" si="40"/>
        <v>13</v>
      </c>
      <c r="BF165" s="50"/>
      <c r="BG165" s="7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</row>
    <row r="166" spans="1:92" ht="31.5">
      <c r="A166" s="33"/>
      <c r="B166" s="34" t="s">
        <v>236</v>
      </c>
      <c r="C166" s="314" t="s">
        <v>97</v>
      </c>
      <c r="D166" s="327" t="s">
        <v>98</v>
      </c>
      <c r="E166" s="54" t="s">
        <v>99</v>
      </c>
      <c r="F166" s="35" t="s">
        <v>1597</v>
      </c>
      <c r="G166" s="54" t="s">
        <v>100</v>
      </c>
      <c r="H166" s="54" t="s">
        <v>237</v>
      </c>
      <c r="I166" s="35" t="s">
        <v>127</v>
      </c>
      <c r="J166" s="54" t="s">
        <v>238</v>
      </c>
      <c r="K166" s="54" t="s">
        <v>104</v>
      </c>
      <c r="L166" s="56">
        <v>75000</v>
      </c>
      <c r="M166" s="56">
        <v>56250</v>
      </c>
      <c r="N166" s="57">
        <f>SUM(O166:T166)</f>
        <v>75000</v>
      </c>
      <c r="O166" s="56"/>
      <c r="P166" s="56"/>
      <c r="Q166" s="56">
        <v>40000</v>
      </c>
      <c r="R166" s="56">
        <v>35000</v>
      </c>
      <c r="S166" s="56"/>
      <c r="T166" s="56"/>
      <c r="U166" s="56">
        <f t="shared" si="38"/>
        <v>0</v>
      </c>
      <c r="V166" s="56"/>
      <c r="W166" s="56"/>
      <c r="X166" s="56"/>
      <c r="Y166" s="56"/>
      <c r="Z166" s="56"/>
      <c r="AA166" s="57">
        <v>75000</v>
      </c>
      <c r="AB166" s="58">
        <v>56250</v>
      </c>
      <c r="AC166" s="58">
        <v>56200</v>
      </c>
      <c r="AD166" s="59">
        <v>0.75</v>
      </c>
      <c r="AE166" s="75">
        <f>L166/2</f>
        <v>37500</v>
      </c>
      <c r="AF166" s="61">
        <f t="shared" si="39"/>
        <v>0.5</v>
      </c>
      <c r="AG166" s="62" t="s">
        <v>1282</v>
      </c>
      <c r="AH166" s="62" t="s">
        <v>1155</v>
      </c>
      <c r="AI166" s="47"/>
      <c r="AJ166" s="47" t="s">
        <v>980</v>
      </c>
      <c r="AK166" s="47" t="s">
        <v>980</v>
      </c>
      <c r="AL166" s="47" t="s">
        <v>980</v>
      </c>
      <c r="AM166" s="47" t="s">
        <v>980</v>
      </c>
      <c r="AN166" s="47"/>
      <c r="AO166" s="47" t="s">
        <v>980</v>
      </c>
      <c r="AP166" s="47" t="s">
        <v>980</v>
      </c>
      <c r="AQ166" s="47" t="s">
        <v>980</v>
      </c>
      <c r="AR166" s="47" t="s">
        <v>980</v>
      </c>
      <c r="AS166" s="47" t="s">
        <v>980</v>
      </c>
      <c r="AT166" s="47" t="s">
        <v>980</v>
      </c>
      <c r="AU166" s="47" t="s">
        <v>981</v>
      </c>
      <c r="AV166" s="47" t="s">
        <v>980</v>
      </c>
      <c r="AW166" s="47" t="s">
        <v>980</v>
      </c>
      <c r="AX166" s="47">
        <v>39146</v>
      </c>
      <c r="AY166" s="47">
        <v>39149</v>
      </c>
      <c r="AZ166" s="47" t="s">
        <v>980</v>
      </c>
      <c r="BA166" s="48">
        <v>2</v>
      </c>
      <c r="BB166" s="48">
        <v>3</v>
      </c>
      <c r="BC166" s="48">
        <v>4</v>
      </c>
      <c r="BD166" s="48">
        <v>3</v>
      </c>
      <c r="BE166" s="49">
        <f t="shared" si="40"/>
        <v>12</v>
      </c>
      <c r="BF166" s="50"/>
      <c r="BG166" s="7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</row>
    <row r="167" spans="1:92" ht="63" customHeight="1">
      <c r="A167" s="33"/>
      <c r="B167" s="34" t="s">
        <v>74</v>
      </c>
      <c r="C167" s="314" t="s">
        <v>75</v>
      </c>
      <c r="D167" s="327" t="s">
        <v>76</v>
      </c>
      <c r="E167" s="54" t="s">
        <v>239</v>
      </c>
      <c r="F167" s="35" t="s">
        <v>1597</v>
      </c>
      <c r="G167" s="54" t="s">
        <v>78</v>
      </c>
      <c r="H167" s="54" t="s">
        <v>79</v>
      </c>
      <c r="I167" s="35" t="s">
        <v>127</v>
      </c>
      <c r="J167" s="54" t="s">
        <v>81</v>
      </c>
      <c r="K167" s="54" t="s">
        <v>82</v>
      </c>
      <c r="L167" s="56">
        <v>930000</v>
      </c>
      <c r="M167" s="56">
        <v>697500</v>
      </c>
      <c r="N167" s="57">
        <f>SUM(O167:T167)</f>
        <v>850000</v>
      </c>
      <c r="O167" s="56">
        <v>300000</v>
      </c>
      <c r="P167" s="56">
        <v>250000</v>
      </c>
      <c r="Q167" s="56">
        <v>300000</v>
      </c>
      <c r="R167" s="56"/>
      <c r="S167" s="56"/>
      <c r="T167" s="56"/>
      <c r="U167" s="56">
        <f t="shared" si="38"/>
        <v>80000</v>
      </c>
      <c r="V167" s="56"/>
      <c r="W167" s="56"/>
      <c r="X167" s="56"/>
      <c r="Y167" s="56"/>
      <c r="Z167" s="56">
        <v>80000</v>
      </c>
      <c r="AA167" s="57">
        <v>850000</v>
      </c>
      <c r="AB167" s="58">
        <v>637500</v>
      </c>
      <c r="AC167" s="58">
        <v>637500</v>
      </c>
      <c r="AD167" s="59">
        <v>0.75</v>
      </c>
      <c r="AE167" s="75">
        <f>L167/2</f>
        <v>465000</v>
      </c>
      <c r="AF167" s="61">
        <f t="shared" si="39"/>
        <v>0.5</v>
      </c>
      <c r="AG167" s="62" t="s">
        <v>1079</v>
      </c>
      <c r="AH167" s="62" t="s">
        <v>979</v>
      </c>
      <c r="AI167" s="47"/>
      <c r="AJ167" s="47" t="s">
        <v>980</v>
      </c>
      <c r="AK167" s="47" t="s">
        <v>980</v>
      </c>
      <c r="AL167" s="47" t="s">
        <v>980</v>
      </c>
      <c r="AM167" s="47" t="s">
        <v>980</v>
      </c>
      <c r="AN167" s="47" t="s">
        <v>980</v>
      </c>
      <c r="AO167" s="47" t="s">
        <v>980</v>
      </c>
      <c r="AP167" s="47" t="s">
        <v>980</v>
      </c>
      <c r="AQ167" s="47" t="s">
        <v>980</v>
      </c>
      <c r="AR167" s="47" t="s">
        <v>980</v>
      </c>
      <c r="AS167" s="47" t="s">
        <v>980</v>
      </c>
      <c r="AT167" s="47" t="s">
        <v>980</v>
      </c>
      <c r="AU167" s="47" t="s">
        <v>980</v>
      </c>
      <c r="AV167" s="47" t="s">
        <v>980</v>
      </c>
      <c r="AW167" s="47" t="s">
        <v>981</v>
      </c>
      <c r="AX167" s="47"/>
      <c r="AY167" s="47"/>
      <c r="AZ167" s="47"/>
      <c r="BA167" s="48">
        <v>2</v>
      </c>
      <c r="BB167" s="48">
        <v>3</v>
      </c>
      <c r="BC167" s="48">
        <v>4</v>
      </c>
      <c r="BD167" s="48">
        <v>3</v>
      </c>
      <c r="BE167" s="49">
        <f t="shared" si="40"/>
        <v>12</v>
      </c>
      <c r="BF167" s="50"/>
      <c r="BG167" s="12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</row>
    <row r="168" spans="1:92" ht="31.5">
      <c r="A168" s="33"/>
      <c r="B168" s="34" t="s">
        <v>240</v>
      </c>
      <c r="C168" s="314" t="s">
        <v>241</v>
      </c>
      <c r="D168" s="327" t="s">
        <v>242</v>
      </c>
      <c r="E168" s="54" t="s">
        <v>243</v>
      </c>
      <c r="F168" s="35" t="s">
        <v>1597</v>
      </c>
      <c r="G168" s="54" t="s">
        <v>244</v>
      </c>
      <c r="H168" s="54" t="s">
        <v>245</v>
      </c>
      <c r="I168" s="35" t="s">
        <v>127</v>
      </c>
      <c r="J168" s="54" t="s">
        <v>246</v>
      </c>
      <c r="K168" s="54" t="s">
        <v>104</v>
      </c>
      <c r="L168" s="56">
        <v>292500</v>
      </c>
      <c r="M168" s="56">
        <v>219375</v>
      </c>
      <c r="N168" s="57">
        <f>SUM(O168:T168)</f>
        <v>292500</v>
      </c>
      <c r="O168" s="56"/>
      <c r="P168" s="56"/>
      <c r="Q168" s="56">
        <v>214500</v>
      </c>
      <c r="R168" s="56">
        <v>78000</v>
      </c>
      <c r="S168" s="56"/>
      <c r="T168" s="56"/>
      <c r="U168" s="56">
        <f t="shared" si="38"/>
        <v>0</v>
      </c>
      <c r="V168" s="56"/>
      <c r="W168" s="56"/>
      <c r="X168" s="56"/>
      <c r="Y168" s="56"/>
      <c r="Z168" s="56"/>
      <c r="AA168" s="57">
        <v>292500</v>
      </c>
      <c r="AB168" s="58">
        <v>219375</v>
      </c>
      <c r="AC168" s="58">
        <v>219300</v>
      </c>
      <c r="AD168" s="59">
        <v>0.75</v>
      </c>
      <c r="AE168" s="75">
        <v>146200</v>
      </c>
      <c r="AF168" s="61">
        <f t="shared" si="39"/>
        <v>0.49982905982905984</v>
      </c>
      <c r="AG168" s="62" t="s">
        <v>1619</v>
      </c>
      <c r="AH168" s="62" t="s">
        <v>247</v>
      </c>
      <c r="AI168" s="47"/>
      <c r="AJ168" s="47" t="s">
        <v>980</v>
      </c>
      <c r="AK168" s="47" t="s">
        <v>980</v>
      </c>
      <c r="AL168" s="47" t="s">
        <v>980</v>
      </c>
      <c r="AM168" s="47" t="s">
        <v>980</v>
      </c>
      <c r="AN168" s="47"/>
      <c r="AO168" s="47" t="s">
        <v>980</v>
      </c>
      <c r="AP168" s="47" t="s">
        <v>980</v>
      </c>
      <c r="AQ168" s="47" t="s">
        <v>980</v>
      </c>
      <c r="AR168" s="47" t="s">
        <v>980</v>
      </c>
      <c r="AS168" s="47" t="s">
        <v>980</v>
      </c>
      <c r="AT168" s="47" t="s">
        <v>980</v>
      </c>
      <c r="AU168" s="47" t="s">
        <v>980</v>
      </c>
      <c r="AV168" s="47" t="s">
        <v>980</v>
      </c>
      <c r="AW168" s="47" t="s">
        <v>980</v>
      </c>
      <c r="AX168" s="47">
        <v>39146</v>
      </c>
      <c r="AY168" s="47">
        <v>39148</v>
      </c>
      <c r="AZ168" s="47" t="s">
        <v>980</v>
      </c>
      <c r="BA168" s="48">
        <v>1</v>
      </c>
      <c r="BB168" s="48">
        <v>3</v>
      </c>
      <c r="BC168" s="48">
        <v>4</v>
      </c>
      <c r="BD168" s="48">
        <v>3</v>
      </c>
      <c r="BE168" s="49">
        <f t="shared" si="40"/>
        <v>11</v>
      </c>
      <c r="BF168" s="50"/>
      <c r="BG168" s="7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</row>
    <row r="169" spans="1:92" ht="31.5">
      <c r="A169" s="33"/>
      <c r="B169" s="34" t="s">
        <v>248</v>
      </c>
      <c r="C169" s="314" t="s">
        <v>241</v>
      </c>
      <c r="D169" s="327" t="s">
        <v>242</v>
      </c>
      <c r="E169" s="54" t="s">
        <v>243</v>
      </c>
      <c r="F169" s="35" t="s">
        <v>1597</v>
      </c>
      <c r="G169" s="54" t="s">
        <v>244</v>
      </c>
      <c r="H169" s="54" t="s">
        <v>245</v>
      </c>
      <c r="I169" s="35" t="s">
        <v>127</v>
      </c>
      <c r="J169" s="54" t="s">
        <v>249</v>
      </c>
      <c r="K169" s="54" t="s">
        <v>104</v>
      </c>
      <c r="L169" s="56">
        <v>578500</v>
      </c>
      <c r="M169" s="56">
        <v>433875</v>
      </c>
      <c r="N169" s="57">
        <v>578500</v>
      </c>
      <c r="O169" s="56"/>
      <c r="P169" s="56"/>
      <c r="Q169" s="56">
        <v>422500</v>
      </c>
      <c r="R169" s="56">
        <v>156000</v>
      </c>
      <c r="S169" s="56"/>
      <c r="T169" s="56"/>
      <c r="U169" s="56">
        <f t="shared" si="38"/>
        <v>0</v>
      </c>
      <c r="V169" s="56"/>
      <c r="W169" s="56"/>
      <c r="X169" s="56"/>
      <c r="Y169" s="56"/>
      <c r="Z169" s="56"/>
      <c r="AA169" s="57">
        <v>578500</v>
      </c>
      <c r="AB169" s="58">
        <v>433875</v>
      </c>
      <c r="AC169" s="58">
        <v>433800</v>
      </c>
      <c r="AD169" s="59">
        <v>0.75</v>
      </c>
      <c r="AE169" s="75">
        <v>289200</v>
      </c>
      <c r="AF169" s="61">
        <f t="shared" si="39"/>
        <v>0.4999135695764909</v>
      </c>
      <c r="AG169" s="62" t="s">
        <v>1619</v>
      </c>
      <c r="AH169" s="62" t="s">
        <v>247</v>
      </c>
      <c r="AI169" s="47"/>
      <c r="AJ169" s="47" t="s">
        <v>980</v>
      </c>
      <c r="AK169" s="47" t="s">
        <v>980</v>
      </c>
      <c r="AL169" s="47" t="s">
        <v>980</v>
      </c>
      <c r="AM169" s="47" t="s">
        <v>980</v>
      </c>
      <c r="AN169" s="47"/>
      <c r="AO169" s="47" t="s">
        <v>980</v>
      </c>
      <c r="AP169" s="47" t="s">
        <v>980</v>
      </c>
      <c r="AQ169" s="47" t="s">
        <v>980</v>
      </c>
      <c r="AR169" s="47" t="s">
        <v>980</v>
      </c>
      <c r="AS169" s="47" t="s">
        <v>980</v>
      </c>
      <c r="AT169" s="47" t="s">
        <v>980</v>
      </c>
      <c r="AU169" s="47" t="s">
        <v>980</v>
      </c>
      <c r="AV169" s="47" t="s">
        <v>980</v>
      </c>
      <c r="AW169" s="47" t="s">
        <v>981</v>
      </c>
      <c r="AX169" s="47"/>
      <c r="AY169" s="47"/>
      <c r="AZ169" s="47"/>
      <c r="BA169" s="48">
        <v>1</v>
      </c>
      <c r="BB169" s="48">
        <v>3</v>
      </c>
      <c r="BC169" s="48">
        <v>4</v>
      </c>
      <c r="BD169" s="48">
        <v>3</v>
      </c>
      <c r="BE169" s="49">
        <f t="shared" si="40"/>
        <v>11</v>
      </c>
      <c r="BF169" s="50"/>
      <c r="BG169" s="7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</row>
    <row r="170" spans="1:92" ht="47.25">
      <c r="A170" s="33"/>
      <c r="B170" s="34" t="s">
        <v>250</v>
      </c>
      <c r="C170" s="314" t="s">
        <v>251</v>
      </c>
      <c r="D170" s="327" t="s">
        <v>252</v>
      </c>
      <c r="E170" s="54" t="s">
        <v>253</v>
      </c>
      <c r="F170" s="35" t="s">
        <v>1426</v>
      </c>
      <c r="G170" s="54" t="s">
        <v>254</v>
      </c>
      <c r="H170" s="54" t="s">
        <v>255</v>
      </c>
      <c r="I170" s="35" t="s">
        <v>127</v>
      </c>
      <c r="J170" s="54" t="s">
        <v>256</v>
      </c>
      <c r="K170" s="54" t="s">
        <v>199</v>
      </c>
      <c r="L170" s="56">
        <v>2730000</v>
      </c>
      <c r="M170" s="56">
        <v>1995500</v>
      </c>
      <c r="N170" s="57">
        <v>2730000</v>
      </c>
      <c r="O170" s="56">
        <v>140000</v>
      </c>
      <c r="P170" s="56">
        <v>700000</v>
      </c>
      <c r="Q170" s="56">
        <v>1800000</v>
      </c>
      <c r="R170" s="56">
        <v>90000</v>
      </c>
      <c r="S170" s="56"/>
      <c r="T170" s="56"/>
      <c r="U170" s="56">
        <f t="shared" si="38"/>
        <v>593300</v>
      </c>
      <c r="V170" s="56"/>
      <c r="W170" s="56"/>
      <c r="X170" s="56"/>
      <c r="Y170" s="56">
        <v>10000</v>
      </c>
      <c r="Z170" s="56">
        <v>583300</v>
      </c>
      <c r="AA170" s="57">
        <v>2730000</v>
      </c>
      <c r="AB170" s="58">
        <v>1995500</v>
      </c>
      <c r="AC170" s="58">
        <v>1995500</v>
      </c>
      <c r="AD170" s="59">
        <v>0.73</v>
      </c>
      <c r="AE170" s="75">
        <f aca="true" t="shared" si="41" ref="AE170:AE178">L170/2</f>
        <v>1365000</v>
      </c>
      <c r="AF170" s="61">
        <f t="shared" si="39"/>
        <v>0.5</v>
      </c>
      <c r="AG170" s="62" t="s">
        <v>978</v>
      </c>
      <c r="AH170" s="62" t="s">
        <v>991</v>
      </c>
      <c r="AI170" s="47"/>
      <c r="AJ170" s="47" t="s">
        <v>980</v>
      </c>
      <c r="AK170" s="47" t="s">
        <v>980</v>
      </c>
      <c r="AL170" s="47" t="s">
        <v>980</v>
      </c>
      <c r="AM170" s="47" t="s">
        <v>980</v>
      </c>
      <c r="AN170" s="47" t="s">
        <v>980</v>
      </c>
      <c r="AO170" s="47" t="s">
        <v>980</v>
      </c>
      <c r="AP170" s="47" t="s">
        <v>980</v>
      </c>
      <c r="AQ170" s="47" t="s">
        <v>980</v>
      </c>
      <c r="AR170" s="47" t="s">
        <v>980</v>
      </c>
      <c r="AS170" s="47" t="s">
        <v>980</v>
      </c>
      <c r="AT170" s="47" t="s">
        <v>980</v>
      </c>
      <c r="AU170" s="47" t="s">
        <v>980</v>
      </c>
      <c r="AV170" s="47" t="s">
        <v>980</v>
      </c>
      <c r="AW170" s="47" t="s">
        <v>980</v>
      </c>
      <c r="AX170" s="47">
        <v>39147</v>
      </c>
      <c r="AY170" s="47">
        <v>39150</v>
      </c>
      <c r="AZ170" s="47" t="s">
        <v>980</v>
      </c>
      <c r="BA170" s="48">
        <v>1</v>
      </c>
      <c r="BB170" s="48">
        <v>3</v>
      </c>
      <c r="BC170" s="48">
        <v>3</v>
      </c>
      <c r="BD170" s="48">
        <v>3</v>
      </c>
      <c r="BE170" s="49">
        <f t="shared" si="40"/>
        <v>10</v>
      </c>
      <c r="BF170" s="50"/>
      <c r="BG170" s="7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</row>
    <row r="171" spans="1:92" ht="61.5" customHeight="1">
      <c r="A171" s="33"/>
      <c r="B171" s="34" t="s">
        <v>257</v>
      </c>
      <c r="C171" s="314" t="s">
        <v>258</v>
      </c>
      <c r="D171" s="327" t="s">
        <v>259</v>
      </c>
      <c r="E171" s="54" t="s">
        <v>260</v>
      </c>
      <c r="F171" s="35" t="s">
        <v>212</v>
      </c>
      <c r="G171" s="54" t="s">
        <v>261</v>
      </c>
      <c r="H171" s="54" t="s">
        <v>262</v>
      </c>
      <c r="I171" s="35" t="s">
        <v>127</v>
      </c>
      <c r="J171" s="54" t="s">
        <v>263</v>
      </c>
      <c r="K171" s="54" t="s">
        <v>264</v>
      </c>
      <c r="L171" s="56">
        <v>67000</v>
      </c>
      <c r="M171" s="56">
        <v>50000</v>
      </c>
      <c r="N171" s="57">
        <f aca="true" t="shared" si="42" ref="N171:N178">SUM(O171:T171)</f>
        <v>67000</v>
      </c>
      <c r="O171" s="56"/>
      <c r="P171" s="56"/>
      <c r="Q171" s="56"/>
      <c r="R171" s="56"/>
      <c r="S171" s="56">
        <v>67000</v>
      </c>
      <c r="T171" s="56"/>
      <c r="U171" s="56">
        <f t="shared" si="38"/>
        <v>0</v>
      </c>
      <c r="V171" s="56"/>
      <c r="W171" s="56"/>
      <c r="X171" s="56"/>
      <c r="Y171" s="56"/>
      <c r="Z171" s="56"/>
      <c r="AA171" s="57">
        <v>67000</v>
      </c>
      <c r="AB171" s="58">
        <v>50000</v>
      </c>
      <c r="AC171" s="58">
        <v>50000</v>
      </c>
      <c r="AD171" s="59">
        <v>0.75</v>
      </c>
      <c r="AE171" s="75">
        <f t="shared" si="41"/>
        <v>33500</v>
      </c>
      <c r="AF171" s="61">
        <f t="shared" si="39"/>
        <v>0.5</v>
      </c>
      <c r="AG171" s="62" t="s">
        <v>1012</v>
      </c>
      <c r="AH171" s="62" t="s">
        <v>1155</v>
      </c>
      <c r="AI171" s="47"/>
      <c r="AJ171" s="47" t="s">
        <v>980</v>
      </c>
      <c r="AK171" s="47" t="s">
        <v>980</v>
      </c>
      <c r="AL171" s="47" t="s">
        <v>980</v>
      </c>
      <c r="AM171" s="47" t="s">
        <v>980</v>
      </c>
      <c r="AN171" s="47" t="s">
        <v>980</v>
      </c>
      <c r="AO171" s="47" t="s">
        <v>980</v>
      </c>
      <c r="AP171" s="47" t="s">
        <v>980</v>
      </c>
      <c r="AQ171" s="47" t="s">
        <v>980</v>
      </c>
      <c r="AR171" s="47" t="s">
        <v>980</v>
      </c>
      <c r="AS171" s="47" t="s">
        <v>980</v>
      </c>
      <c r="AT171" s="47" t="s">
        <v>980</v>
      </c>
      <c r="AU171" s="47" t="s">
        <v>980</v>
      </c>
      <c r="AV171" s="47" t="s">
        <v>980</v>
      </c>
      <c r="AW171" s="47" t="s">
        <v>980</v>
      </c>
      <c r="AX171" s="47">
        <v>39146</v>
      </c>
      <c r="AY171" s="47">
        <v>39149</v>
      </c>
      <c r="AZ171" s="47" t="s">
        <v>980</v>
      </c>
      <c r="BA171" s="48">
        <v>2</v>
      </c>
      <c r="BB171" s="48">
        <v>2</v>
      </c>
      <c r="BC171" s="48">
        <v>4</v>
      </c>
      <c r="BD171" s="48">
        <v>2</v>
      </c>
      <c r="BE171" s="49">
        <v>10</v>
      </c>
      <c r="BF171" s="50"/>
      <c r="BG171" s="7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</row>
    <row r="172" spans="1:92" ht="47.25">
      <c r="A172" s="33"/>
      <c r="B172" s="34" t="s">
        <v>265</v>
      </c>
      <c r="C172" s="314" t="s">
        <v>266</v>
      </c>
      <c r="D172" s="327" t="s">
        <v>267</v>
      </c>
      <c r="E172" s="54" t="s">
        <v>268</v>
      </c>
      <c r="F172" s="35" t="s">
        <v>153</v>
      </c>
      <c r="G172" s="54" t="s">
        <v>269</v>
      </c>
      <c r="H172" s="54" t="s">
        <v>270</v>
      </c>
      <c r="I172" s="35" t="s">
        <v>127</v>
      </c>
      <c r="J172" s="54" t="s">
        <v>205</v>
      </c>
      <c r="K172" s="54" t="s">
        <v>271</v>
      </c>
      <c r="L172" s="56">
        <v>610000</v>
      </c>
      <c r="M172" s="56">
        <v>450000</v>
      </c>
      <c r="N172" s="57">
        <f t="shared" si="42"/>
        <v>610000</v>
      </c>
      <c r="O172" s="56">
        <v>50000</v>
      </c>
      <c r="P172" s="56">
        <v>150000</v>
      </c>
      <c r="Q172" s="56">
        <v>350000</v>
      </c>
      <c r="R172" s="56">
        <v>60000</v>
      </c>
      <c r="S172" s="56"/>
      <c r="T172" s="56"/>
      <c r="U172" s="56">
        <f t="shared" si="38"/>
        <v>0</v>
      </c>
      <c r="V172" s="56"/>
      <c r="W172" s="56"/>
      <c r="X172" s="56"/>
      <c r="Y172" s="56"/>
      <c r="Z172" s="56"/>
      <c r="AA172" s="57">
        <v>610000</v>
      </c>
      <c r="AB172" s="58">
        <v>450000</v>
      </c>
      <c r="AC172" s="58">
        <v>450000</v>
      </c>
      <c r="AD172" s="59">
        <v>0.74</v>
      </c>
      <c r="AE172" s="75">
        <f t="shared" si="41"/>
        <v>305000</v>
      </c>
      <c r="AF172" s="61">
        <f t="shared" si="39"/>
        <v>0.5</v>
      </c>
      <c r="AG172" s="62" t="s">
        <v>272</v>
      </c>
      <c r="AH172" s="62" t="s">
        <v>1155</v>
      </c>
      <c r="AI172" s="47"/>
      <c r="AJ172" s="47" t="s">
        <v>980</v>
      </c>
      <c r="AK172" s="47" t="s">
        <v>980</v>
      </c>
      <c r="AL172" s="47" t="s">
        <v>980</v>
      </c>
      <c r="AM172" s="47" t="s">
        <v>980</v>
      </c>
      <c r="AN172" s="47" t="s">
        <v>980</v>
      </c>
      <c r="AO172" s="47" t="s">
        <v>980</v>
      </c>
      <c r="AP172" s="47" t="s">
        <v>980</v>
      </c>
      <c r="AQ172" s="47" t="s">
        <v>980</v>
      </c>
      <c r="AR172" s="47" t="s">
        <v>980</v>
      </c>
      <c r="AS172" s="47" t="s">
        <v>980</v>
      </c>
      <c r="AT172" s="47" t="s">
        <v>980</v>
      </c>
      <c r="AU172" s="47" t="s">
        <v>980</v>
      </c>
      <c r="AV172" s="47" t="s">
        <v>980</v>
      </c>
      <c r="AW172" s="47" t="s">
        <v>980</v>
      </c>
      <c r="AX172" s="47">
        <v>39146</v>
      </c>
      <c r="AY172" s="47">
        <v>39148</v>
      </c>
      <c r="AZ172" s="47" t="s">
        <v>980</v>
      </c>
      <c r="BA172" s="48">
        <v>1</v>
      </c>
      <c r="BB172" s="48">
        <v>2</v>
      </c>
      <c r="BC172" s="48">
        <v>3</v>
      </c>
      <c r="BD172" s="48">
        <v>3</v>
      </c>
      <c r="BE172" s="49">
        <f aca="true" t="shared" si="43" ref="BE172:BE178">SUM(BA172:BD172)</f>
        <v>9</v>
      </c>
      <c r="BF172" s="50"/>
      <c r="BG172" s="7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</row>
    <row r="173" spans="1:92" ht="52.5" customHeight="1">
      <c r="A173" s="33"/>
      <c r="B173" s="34" t="s">
        <v>273</v>
      </c>
      <c r="C173" s="314" t="s">
        <v>274</v>
      </c>
      <c r="D173" s="328" t="s">
        <v>275</v>
      </c>
      <c r="E173" s="63" t="s">
        <v>276</v>
      </c>
      <c r="F173" s="64" t="s">
        <v>1426</v>
      </c>
      <c r="G173" s="63" t="s">
        <v>277</v>
      </c>
      <c r="H173" s="63" t="s">
        <v>278</v>
      </c>
      <c r="I173" s="64" t="s">
        <v>127</v>
      </c>
      <c r="J173" s="63" t="s">
        <v>279</v>
      </c>
      <c r="K173" s="54" t="s">
        <v>280</v>
      </c>
      <c r="L173" s="57">
        <v>580000</v>
      </c>
      <c r="M173" s="57">
        <v>430000</v>
      </c>
      <c r="N173" s="57">
        <f t="shared" si="42"/>
        <v>580000</v>
      </c>
      <c r="O173" s="57">
        <v>60000</v>
      </c>
      <c r="P173" s="57">
        <v>130000</v>
      </c>
      <c r="Q173" s="57">
        <v>330000</v>
      </c>
      <c r="R173" s="57">
        <v>60000</v>
      </c>
      <c r="S173" s="57"/>
      <c r="T173" s="57"/>
      <c r="U173" s="56">
        <f t="shared" si="38"/>
        <v>0</v>
      </c>
      <c r="V173" s="57"/>
      <c r="W173" s="57"/>
      <c r="X173" s="57"/>
      <c r="Y173" s="57"/>
      <c r="Z173" s="57"/>
      <c r="AA173" s="57">
        <v>580000</v>
      </c>
      <c r="AB173" s="58">
        <v>430000</v>
      </c>
      <c r="AC173" s="58">
        <v>430000</v>
      </c>
      <c r="AD173" s="59">
        <v>0.74</v>
      </c>
      <c r="AE173" s="75">
        <f t="shared" si="41"/>
        <v>290000</v>
      </c>
      <c r="AF173" s="61">
        <f t="shared" si="39"/>
        <v>0.5</v>
      </c>
      <c r="AG173" s="62" t="s">
        <v>978</v>
      </c>
      <c r="AH173" s="62" t="s">
        <v>1155</v>
      </c>
      <c r="AI173" s="47"/>
      <c r="AJ173" s="47" t="s">
        <v>980</v>
      </c>
      <c r="AK173" s="47" t="s">
        <v>980</v>
      </c>
      <c r="AL173" s="47" t="s">
        <v>980</v>
      </c>
      <c r="AM173" s="47" t="s">
        <v>980</v>
      </c>
      <c r="AN173" s="47" t="s">
        <v>980</v>
      </c>
      <c r="AO173" s="47" t="s">
        <v>980</v>
      </c>
      <c r="AP173" s="47" t="s">
        <v>980</v>
      </c>
      <c r="AQ173" s="47" t="s">
        <v>980</v>
      </c>
      <c r="AR173" s="47" t="s">
        <v>980</v>
      </c>
      <c r="AS173" s="47" t="s">
        <v>980</v>
      </c>
      <c r="AT173" s="47" t="s">
        <v>980</v>
      </c>
      <c r="AU173" s="47" t="s">
        <v>980</v>
      </c>
      <c r="AV173" s="47" t="s">
        <v>980</v>
      </c>
      <c r="AW173" s="47" t="s">
        <v>1014</v>
      </c>
      <c r="AX173" s="47">
        <v>39147</v>
      </c>
      <c r="AY173" s="47"/>
      <c r="AZ173" s="47" t="s">
        <v>980</v>
      </c>
      <c r="BA173" s="48">
        <v>1</v>
      </c>
      <c r="BB173" s="48">
        <v>2</v>
      </c>
      <c r="BC173" s="48">
        <v>3</v>
      </c>
      <c r="BD173" s="48">
        <v>3</v>
      </c>
      <c r="BE173" s="49">
        <f t="shared" si="43"/>
        <v>9</v>
      </c>
      <c r="BF173" s="50"/>
      <c r="BG173" s="7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</row>
    <row r="174" spans="1:92" ht="52.5" customHeight="1">
      <c r="A174" s="33"/>
      <c r="B174" s="34" t="s">
        <v>281</v>
      </c>
      <c r="C174" s="314" t="s">
        <v>282</v>
      </c>
      <c r="D174" s="327" t="s">
        <v>283</v>
      </c>
      <c r="E174" s="54" t="s">
        <v>284</v>
      </c>
      <c r="F174" s="35" t="s">
        <v>153</v>
      </c>
      <c r="G174" s="54" t="s">
        <v>285</v>
      </c>
      <c r="H174" s="54" t="s">
        <v>286</v>
      </c>
      <c r="I174" s="35" t="s">
        <v>127</v>
      </c>
      <c r="J174" s="54" t="s">
        <v>287</v>
      </c>
      <c r="K174" s="54" t="s">
        <v>280</v>
      </c>
      <c r="L174" s="56">
        <v>590000</v>
      </c>
      <c r="M174" s="56">
        <v>440000</v>
      </c>
      <c r="N174" s="57">
        <f t="shared" si="42"/>
        <v>590000</v>
      </c>
      <c r="O174" s="56">
        <v>50000</v>
      </c>
      <c r="P174" s="56">
        <v>150000</v>
      </c>
      <c r="Q174" s="56">
        <v>340000</v>
      </c>
      <c r="R174" s="56">
        <v>50000</v>
      </c>
      <c r="S174" s="56"/>
      <c r="T174" s="56"/>
      <c r="U174" s="56">
        <f t="shared" si="38"/>
        <v>0</v>
      </c>
      <c r="V174" s="56"/>
      <c r="W174" s="56"/>
      <c r="X174" s="56"/>
      <c r="Y174" s="56"/>
      <c r="Z174" s="56"/>
      <c r="AA174" s="57">
        <v>590000</v>
      </c>
      <c r="AB174" s="58">
        <v>440000</v>
      </c>
      <c r="AC174" s="58">
        <v>440000</v>
      </c>
      <c r="AD174" s="59">
        <v>0.75</v>
      </c>
      <c r="AE174" s="75">
        <f t="shared" si="41"/>
        <v>295000</v>
      </c>
      <c r="AF174" s="61">
        <f t="shared" si="39"/>
        <v>0.5</v>
      </c>
      <c r="AG174" s="62" t="s">
        <v>978</v>
      </c>
      <c r="AH174" s="62" t="s">
        <v>1155</v>
      </c>
      <c r="AI174" s="47"/>
      <c r="AJ174" s="47" t="s">
        <v>980</v>
      </c>
      <c r="AK174" s="47" t="s">
        <v>980</v>
      </c>
      <c r="AL174" s="47" t="s">
        <v>980</v>
      </c>
      <c r="AM174" s="47" t="s">
        <v>980</v>
      </c>
      <c r="AN174" s="47" t="s">
        <v>980</v>
      </c>
      <c r="AO174" s="47" t="s">
        <v>980</v>
      </c>
      <c r="AP174" s="47" t="s">
        <v>980</v>
      </c>
      <c r="AQ174" s="47" t="s">
        <v>980</v>
      </c>
      <c r="AR174" s="47" t="s">
        <v>980</v>
      </c>
      <c r="AS174" s="47" t="s">
        <v>980</v>
      </c>
      <c r="AT174" s="47" t="s">
        <v>980</v>
      </c>
      <c r="AU174" s="47" t="s">
        <v>980</v>
      </c>
      <c r="AV174" s="47" t="s">
        <v>980</v>
      </c>
      <c r="AW174" s="47" t="s">
        <v>980</v>
      </c>
      <c r="AX174" s="47">
        <v>39147</v>
      </c>
      <c r="AY174" s="47">
        <v>39148</v>
      </c>
      <c r="AZ174" s="47" t="s">
        <v>980</v>
      </c>
      <c r="BA174" s="48">
        <v>1</v>
      </c>
      <c r="BB174" s="48">
        <v>2</v>
      </c>
      <c r="BC174" s="48">
        <v>3</v>
      </c>
      <c r="BD174" s="48">
        <v>3</v>
      </c>
      <c r="BE174" s="49">
        <f t="shared" si="43"/>
        <v>9</v>
      </c>
      <c r="BF174" s="50"/>
      <c r="BG174" s="7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</row>
    <row r="175" spans="1:92" ht="52.5" customHeight="1">
      <c r="A175" s="33"/>
      <c r="B175" s="34" t="s">
        <v>288</v>
      </c>
      <c r="C175" s="314" t="s">
        <v>289</v>
      </c>
      <c r="D175" s="327" t="s">
        <v>290</v>
      </c>
      <c r="E175" s="54" t="s">
        <v>291</v>
      </c>
      <c r="F175" s="35" t="s">
        <v>1426</v>
      </c>
      <c r="G175" s="54" t="s">
        <v>292</v>
      </c>
      <c r="H175" s="54" t="s">
        <v>293</v>
      </c>
      <c r="I175" s="35" t="s">
        <v>127</v>
      </c>
      <c r="J175" s="54" t="s">
        <v>294</v>
      </c>
      <c r="K175" s="54" t="s">
        <v>280</v>
      </c>
      <c r="L175" s="56">
        <v>460000</v>
      </c>
      <c r="M175" s="56">
        <v>340000</v>
      </c>
      <c r="N175" s="57">
        <f t="shared" si="42"/>
        <v>460000</v>
      </c>
      <c r="O175" s="56"/>
      <c r="P175" s="56"/>
      <c r="Q175" s="56">
        <v>380000</v>
      </c>
      <c r="R175" s="56">
        <v>80000</v>
      </c>
      <c r="S175" s="56"/>
      <c r="T175" s="56"/>
      <c r="U175" s="56">
        <f t="shared" si="38"/>
        <v>0</v>
      </c>
      <c r="V175" s="56"/>
      <c r="W175" s="56"/>
      <c r="X175" s="56"/>
      <c r="Y175" s="56"/>
      <c r="Z175" s="56"/>
      <c r="AA175" s="57">
        <v>460000</v>
      </c>
      <c r="AB175" s="58">
        <v>340000</v>
      </c>
      <c r="AC175" s="58">
        <v>340000</v>
      </c>
      <c r="AD175" s="59">
        <v>0.74</v>
      </c>
      <c r="AE175" s="75">
        <f t="shared" si="41"/>
        <v>230000</v>
      </c>
      <c r="AF175" s="61">
        <f t="shared" si="39"/>
        <v>0.5</v>
      </c>
      <c r="AG175" s="62" t="s">
        <v>1455</v>
      </c>
      <c r="AH175" s="62" t="s">
        <v>1155</v>
      </c>
      <c r="AI175" s="47"/>
      <c r="AJ175" s="47" t="s">
        <v>980</v>
      </c>
      <c r="AK175" s="47" t="s">
        <v>980</v>
      </c>
      <c r="AL175" s="47" t="s">
        <v>980</v>
      </c>
      <c r="AM175" s="47" t="s">
        <v>980</v>
      </c>
      <c r="AN175" s="47" t="s">
        <v>980</v>
      </c>
      <c r="AO175" s="47" t="s">
        <v>980</v>
      </c>
      <c r="AP175" s="47" t="s">
        <v>980</v>
      </c>
      <c r="AQ175" s="47" t="s">
        <v>980</v>
      </c>
      <c r="AR175" s="47" t="s">
        <v>980</v>
      </c>
      <c r="AS175" s="47" t="s">
        <v>980</v>
      </c>
      <c r="AT175" s="47" t="s">
        <v>980</v>
      </c>
      <c r="AU175" s="47" t="s">
        <v>980</v>
      </c>
      <c r="AV175" s="47" t="s">
        <v>980</v>
      </c>
      <c r="AW175" s="47" t="s">
        <v>1014</v>
      </c>
      <c r="AX175" s="47">
        <v>39147</v>
      </c>
      <c r="AY175" s="47"/>
      <c r="AZ175" s="47" t="s">
        <v>980</v>
      </c>
      <c r="BA175" s="48">
        <v>1</v>
      </c>
      <c r="BB175" s="48">
        <v>2</v>
      </c>
      <c r="BC175" s="48">
        <v>3</v>
      </c>
      <c r="BD175" s="48">
        <v>3</v>
      </c>
      <c r="BE175" s="49">
        <f t="shared" si="43"/>
        <v>9</v>
      </c>
      <c r="BF175" s="50"/>
      <c r="BG175" s="7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</row>
    <row r="176" spans="1:92" ht="49.5" customHeight="1">
      <c r="A176" s="33"/>
      <c r="B176" s="34" t="s">
        <v>295</v>
      </c>
      <c r="C176" s="314" t="s">
        <v>296</v>
      </c>
      <c r="D176" s="327" t="s">
        <v>297</v>
      </c>
      <c r="E176" s="54" t="s">
        <v>298</v>
      </c>
      <c r="F176" s="35" t="s">
        <v>212</v>
      </c>
      <c r="G176" s="54" t="s">
        <v>299</v>
      </c>
      <c r="H176" s="54" t="s">
        <v>300</v>
      </c>
      <c r="I176" s="35" t="s">
        <v>127</v>
      </c>
      <c r="J176" s="54" t="s">
        <v>301</v>
      </c>
      <c r="K176" s="54" t="s">
        <v>302</v>
      </c>
      <c r="L176" s="56">
        <v>610000</v>
      </c>
      <c r="M176" s="56">
        <v>450000</v>
      </c>
      <c r="N176" s="57">
        <f t="shared" si="42"/>
        <v>610000</v>
      </c>
      <c r="O176" s="56">
        <v>50000</v>
      </c>
      <c r="P176" s="56">
        <v>150000</v>
      </c>
      <c r="Q176" s="56">
        <v>350000</v>
      </c>
      <c r="R176" s="56">
        <v>60000</v>
      </c>
      <c r="S176" s="56"/>
      <c r="T176" s="56"/>
      <c r="U176" s="56">
        <f t="shared" si="38"/>
        <v>0</v>
      </c>
      <c r="V176" s="56"/>
      <c r="W176" s="56"/>
      <c r="X176" s="56"/>
      <c r="Y176" s="56"/>
      <c r="Z176" s="56"/>
      <c r="AA176" s="56">
        <v>610000</v>
      </c>
      <c r="AB176" s="58">
        <v>450000</v>
      </c>
      <c r="AC176" s="58">
        <v>450000</v>
      </c>
      <c r="AD176" s="59">
        <v>0.7377</v>
      </c>
      <c r="AE176" s="75">
        <f t="shared" si="41"/>
        <v>305000</v>
      </c>
      <c r="AF176" s="61">
        <f t="shared" si="39"/>
        <v>0.5</v>
      </c>
      <c r="AG176" s="62" t="s">
        <v>1455</v>
      </c>
      <c r="AH176" s="62" t="s">
        <v>1155</v>
      </c>
      <c r="AI176" s="47"/>
      <c r="AJ176" s="47" t="s">
        <v>980</v>
      </c>
      <c r="AK176" s="47" t="s">
        <v>980</v>
      </c>
      <c r="AL176" s="47" t="s">
        <v>980</v>
      </c>
      <c r="AM176" s="47" t="s">
        <v>981</v>
      </c>
      <c r="AN176" s="47" t="s">
        <v>980</v>
      </c>
      <c r="AO176" s="47" t="s">
        <v>980</v>
      </c>
      <c r="AP176" s="47" t="s">
        <v>980</v>
      </c>
      <c r="AQ176" s="47" t="s">
        <v>980</v>
      </c>
      <c r="AR176" s="47" t="s">
        <v>980</v>
      </c>
      <c r="AS176" s="47" t="s">
        <v>980</v>
      </c>
      <c r="AT176" s="47" t="s">
        <v>980</v>
      </c>
      <c r="AU176" s="47" t="s">
        <v>980</v>
      </c>
      <c r="AV176" s="47" t="s">
        <v>980</v>
      </c>
      <c r="AW176" s="47" t="s">
        <v>980</v>
      </c>
      <c r="AX176" s="47">
        <v>39146</v>
      </c>
      <c r="AY176" s="47">
        <v>39149</v>
      </c>
      <c r="AZ176" s="47" t="s">
        <v>980</v>
      </c>
      <c r="BA176" s="48">
        <v>1</v>
      </c>
      <c r="BB176" s="48">
        <v>2</v>
      </c>
      <c r="BC176" s="48">
        <v>3</v>
      </c>
      <c r="BD176" s="48">
        <v>3</v>
      </c>
      <c r="BE176" s="49">
        <f t="shared" si="43"/>
        <v>9</v>
      </c>
      <c r="BF176" s="50"/>
      <c r="BG176" s="7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</row>
    <row r="177" spans="1:92" ht="47.25" customHeight="1">
      <c r="A177" s="33"/>
      <c r="B177" s="34" t="s">
        <v>303</v>
      </c>
      <c r="C177" s="314" t="s">
        <v>304</v>
      </c>
      <c r="D177" s="327" t="s">
        <v>305</v>
      </c>
      <c r="E177" s="54" t="s">
        <v>306</v>
      </c>
      <c r="F177" s="35" t="s">
        <v>153</v>
      </c>
      <c r="G177" s="54" t="s">
        <v>307</v>
      </c>
      <c r="H177" s="54" t="s">
        <v>308</v>
      </c>
      <c r="I177" s="35" t="s">
        <v>127</v>
      </c>
      <c r="J177" s="54" t="s">
        <v>309</v>
      </c>
      <c r="K177" s="54" t="s">
        <v>199</v>
      </c>
      <c r="L177" s="56">
        <v>610000</v>
      </c>
      <c r="M177" s="56">
        <v>450000</v>
      </c>
      <c r="N177" s="57">
        <f t="shared" si="42"/>
        <v>610000</v>
      </c>
      <c r="O177" s="56">
        <v>50000</v>
      </c>
      <c r="P177" s="56">
        <v>150000</v>
      </c>
      <c r="Q177" s="56">
        <v>350000</v>
      </c>
      <c r="R177" s="56">
        <v>60000</v>
      </c>
      <c r="S177" s="56"/>
      <c r="T177" s="56"/>
      <c r="U177" s="56">
        <f t="shared" si="38"/>
        <v>0</v>
      </c>
      <c r="V177" s="56"/>
      <c r="W177" s="56"/>
      <c r="X177" s="56"/>
      <c r="Y177" s="56"/>
      <c r="Z177" s="56"/>
      <c r="AA177" s="57">
        <v>610000</v>
      </c>
      <c r="AB177" s="58">
        <v>450000</v>
      </c>
      <c r="AC177" s="58">
        <v>450000</v>
      </c>
      <c r="AD177" s="59">
        <v>0.74</v>
      </c>
      <c r="AE177" s="75">
        <f t="shared" si="41"/>
        <v>305000</v>
      </c>
      <c r="AF177" s="61">
        <f t="shared" si="39"/>
        <v>0.5</v>
      </c>
      <c r="AG177" s="62" t="s">
        <v>1455</v>
      </c>
      <c r="AH177" s="62" t="s">
        <v>1155</v>
      </c>
      <c r="AI177" s="47"/>
      <c r="AJ177" s="47" t="s">
        <v>980</v>
      </c>
      <c r="AK177" s="47" t="s">
        <v>980</v>
      </c>
      <c r="AL177" s="47" t="s">
        <v>980</v>
      </c>
      <c r="AM177" s="47" t="s">
        <v>980</v>
      </c>
      <c r="AN177" s="47" t="s">
        <v>980</v>
      </c>
      <c r="AO177" s="47" t="s">
        <v>980</v>
      </c>
      <c r="AP177" s="47" t="s">
        <v>980</v>
      </c>
      <c r="AQ177" s="47" t="s">
        <v>980</v>
      </c>
      <c r="AR177" s="47" t="s">
        <v>980</v>
      </c>
      <c r="AS177" s="47" t="s">
        <v>980</v>
      </c>
      <c r="AT177" s="47" t="s">
        <v>980</v>
      </c>
      <c r="AU177" s="47" t="s">
        <v>980</v>
      </c>
      <c r="AV177" s="47" t="s">
        <v>980</v>
      </c>
      <c r="AW177" s="47" t="s">
        <v>980</v>
      </c>
      <c r="AX177" s="47">
        <v>39147</v>
      </c>
      <c r="AY177" s="47">
        <v>39149</v>
      </c>
      <c r="AZ177" s="47" t="s">
        <v>980</v>
      </c>
      <c r="BA177" s="48">
        <v>1</v>
      </c>
      <c r="BB177" s="48">
        <v>2</v>
      </c>
      <c r="BC177" s="48">
        <v>3</v>
      </c>
      <c r="BD177" s="48">
        <v>3</v>
      </c>
      <c r="BE177" s="49">
        <f t="shared" si="43"/>
        <v>9</v>
      </c>
      <c r="BF177" s="50"/>
      <c r="BG177" s="78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</row>
    <row r="178" spans="1:92" ht="46.5" customHeight="1">
      <c r="A178" s="127"/>
      <c r="B178" s="34" t="s">
        <v>310</v>
      </c>
      <c r="C178" s="314" t="s">
        <v>311</v>
      </c>
      <c r="D178" s="327" t="s">
        <v>312</v>
      </c>
      <c r="E178" s="54" t="s">
        <v>313</v>
      </c>
      <c r="F178" s="35" t="s">
        <v>153</v>
      </c>
      <c r="G178" s="54" t="s">
        <v>314</v>
      </c>
      <c r="H178" s="54" t="s">
        <v>315</v>
      </c>
      <c r="I178" s="35" t="s">
        <v>127</v>
      </c>
      <c r="J178" s="54" t="s">
        <v>316</v>
      </c>
      <c r="K178" s="54" t="s">
        <v>199</v>
      </c>
      <c r="L178" s="56">
        <v>545000</v>
      </c>
      <c r="M178" s="56">
        <v>395000</v>
      </c>
      <c r="N178" s="57">
        <f t="shared" si="42"/>
        <v>545000</v>
      </c>
      <c r="O178" s="56">
        <v>40000</v>
      </c>
      <c r="P178" s="56">
        <v>135000</v>
      </c>
      <c r="Q178" s="56">
        <v>320000</v>
      </c>
      <c r="R178" s="56">
        <v>50000</v>
      </c>
      <c r="S178" s="56"/>
      <c r="T178" s="56"/>
      <c r="U178" s="56">
        <f t="shared" si="38"/>
        <v>0</v>
      </c>
      <c r="V178" s="56"/>
      <c r="W178" s="56"/>
      <c r="X178" s="56"/>
      <c r="Y178" s="56"/>
      <c r="Z178" s="56"/>
      <c r="AA178" s="57">
        <v>545000</v>
      </c>
      <c r="AB178" s="58">
        <v>395000</v>
      </c>
      <c r="AC178" s="58">
        <v>395000</v>
      </c>
      <c r="AD178" s="59">
        <v>0.72</v>
      </c>
      <c r="AE178" s="75">
        <f t="shared" si="41"/>
        <v>272500</v>
      </c>
      <c r="AF178" s="61">
        <f t="shared" si="39"/>
        <v>0.5</v>
      </c>
      <c r="AG178" s="62" t="s">
        <v>978</v>
      </c>
      <c r="AH178" s="62" t="s">
        <v>1155</v>
      </c>
      <c r="AI178" s="47"/>
      <c r="AJ178" s="47" t="s">
        <v>980</v>
      </c>
      <c r="AK178" s="47" t="s">
        <v>980</v>
      </c>
      <c r="AL178" s="47" t="s">
        <v>980</v>
      </c>
      <c r="AM178" s="47" t="s">
        <v>980</v>
      </c>
      <c r="AN178" s="47" t="s">
        <v>980</v>
      </c>
      <c r="AO178" s="47" t="s">
        <v>980</v>
      </c>
      <c r="AP178" s="47"/>
      <c r="AQ178" s="47" t="s">
        <v>980</v>
      </c>
      <c r="AR178" s="47" t="s">
        <v>980</v>
      </c>
      <c r="AS178" s="47" t="s">
        <v>980</v>
      </c>
      <c r="AT178" s="47" t="s">
        <v>980</v>
      </c>
      <c r="AU178" s="47" t="s">
        <v>980</v>
      </c>
      <c r="AV178" s="47" t="s">
        <v>980</v>
      </c>
      <c r="AW178" s="47" t="s">
        <v>1014</v>
      </c>
      <c r="AX178" s="47">
        <v>39146</v>
      </c>
      <c r="AY178" s="47"/>
      <c r="AZ178" s="47"/>
      <c r="BA178" s="48">
        <v>1</v>
      </c>
      <c r="BB178" s="48">
        <v>2</v>
      </c>
      <c r="BC178" s="48">
        <v>3</v>
      </c>
      <c r="BD178" s="48">
        <v>3</v>
      </c>
      <c r="BE178" s="49">
        <f t="shared" si="43"/>
        <v>9</v>
      </c>
      <c r="BF178" s="50"/>
      <c r="BG178" s="7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</row>
    <row r="179" spans="1:92" ht="18.75" customHeight="1" hidden="1">
      <c r="A179" s="33"/>
      <c r="B179" s="68" t="s">
        <v>1547</v>
      </c>
      <c r="C179" s="315"/>
      <c r="D179" s="329"/>
      <c r="E179" s="69"/>
      <c r="F179" s="69"/>
      <c r="G179" s="54"/>
      <c r="H179" s="54"/>
      <c r="I179" s="35"/>
      <c r="J179" s="54"/>
      <c r="K179" s="54"/>
      <c r="L179" s="56"/>
      <c r="M179" s="56"/>
      <c r="N179" s="57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7"/>
      <c r="AB179" s="58"/>
      <c r="AC179" s="58"/>
      <c r="AD179" s="59"/>
      <c r="AE179" s="75">
        <f>SUM(AE160:AE178)</f>
        <v>7134700</v>
      </c>
      <c r="AF179" s="61"/>
      <c r="AG179" s="62"/>
      <c r="AH179" s="62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8"/>
      <c r="BB179" s="48"/>
      <c r="BC179" s="48"/>
      <c r="BD179" s="48"/>
      <c r="BE179" s="49"/>
      <c r="BF179" s="50"/>
      <c r="BG179" s="7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</row>
    <row r="180" spans="1:92" ht="47.25" customHeight="1" hidden="1">
      <c r="A180" s="33"/>
      <c r="B180" s="94" t="s">
        <v>317</v>
      </c>
      <c r="C180" s="319"/>
      <c r="D180" s="331"/>
      <c r="E180" s="95"/>
      <c r="F180" s="95"/>
      <c r="G180" s="54"/>
      <c r="H180" s="54"/>
      <c r="I180" s="35"/>
      <c r="J180" s="54"/>
      <c r="K180" s="54"/>
      <c r="L180" s="96">
        <f aca="true" t="shared" si="44" ref="L180:AC180">SUM(L151:L178)</f>
        <v>21586330</v>
      </c>
      <c r="M180" s="96">
        <f t="shared" si="44"/>
        <v>15786973</v>
      </c>
      <c r="N180" s="96">
        <f t="shared" si="44"/>
        <v>21506330</v>
      </c>
      <c r="O180" s="96">
        <f t="shared" si="44"/>
        <v>1453000</v>
      </c>
      <c r="P180" s="96">
        <f t="shared" si="44"/>
        <v>4781700</v>
      </c>
      <c r="Q180" s="96">
        <f t="shared" si="44"/>
        <v>13389330</v>
      </c>
      <c r="R180" s="96">
        <f t="shared" si="44"/>
        <v>1815300</v>
      </c>
      <c r="S180" s="96">
        <f t="shared" si="44"/>
        <v>67000</v>
      </c>
      <c r="T180" s="96">
        <f t="shared" si="44"/>
        <v>0</v>
      </c>
      <c r="U180" s="96">
        <f t="shared" si="44"/>
        <v>5551300</v>
      </c>
      <c r="V180" s="96">
        <f t="shared" si="44"/>
        <v>1024000</v>
      </c>
      <c r="W180" s="96">
        <f t="shared" si="44"/>
        <v>2573000</v>
      </c>
      <c r="X180" s="96">
        <f t="shared" si="44"/>
        <v>674000</v>
      </c>
      <c r="Y180" s="96">
        <f t="shared" si="44"/>
        <v>597000</v>
      </c>
      <c r="Z180" s="96">
        <f t="shared" si="44"/>
        <v>683300</v>
      </c>
      <c r="AA180" s="96">
        <f t="shared" si="44"/>
        <v>21506330</v>
      </c>
      <c r="AB180" s="96">
        <f t="shared" si="44"/>
        <v>15726973</v>
      </c>
      <c r="AC180" s="96">
        <f t="shared" si="44"/>
        <v>15726600</v>
      </c>
      <c r="AD180" s="96"/>
      <c r="AE180" s="96">
        <f>(SUM(AE151:AE178)-AE158)</f>
        <v>10885400</v>
      </c>
      <c r="AF180" s="47"/>
      <c r="AG180" s="62"/>
      <c r="AH180" s="62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8"/>
      <c r="BB180" s="48"/>
      <c r="BC180" s="48"/>
      <c r="BD180" s="48"/>
      <c r="BE180" s="49"/>
      <c r="BF180" s="50"/>
      <c r="BG180" s="7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</row>
    <row r="181" spans="1:92" ht="39.75" customHeight="1">
      <c r="A181" s="109"/>
      <c r="B181" s="110" t="s">
        <v>318</v>
      </c>
      <c r="C181" s="110"/>
      <c r="D181" s="124" t="s">
        <v>319</v>
      </c>
      <c r="E181" s="110"/>
      <c r="F181" s="110"/>
      <c r="G181" s="111"/>
      <c r="H181" s="111"/>
      <c r="I181" s="111"/>
      <c r="J181" s="111"/>
      <c r="K181" s="111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5"/>
      <c r="AG181" s="116"/>
      <c r="AH181" s="116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90"/>
      <c r="BB181" s="90"/>
      <c r="BC181" s="90"/>
      <c r="BD181" s="90"/>
      <c r="BE181" s="29"/>
      <c r="BF181" s="117"/>
      <c r="BG181" s="7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</row>
    <row r="182" spans="1:92" s="53" customFormat="1" ht="47.25" hidden="1">
      <c r="A182" s="33"/>
      <c r="B182" s="34" t="s">
        <v>320</v>
      </c>
      <c r="C182" s="314" t="s">
        <v>321</v>
      </c>
      <c r="D182" s="327" t="s">
        <v>322</v>
      </c>
      <c r="E182" s="54" t="s">
        <v>323</v>
      </c>
      <c r="F182" s="35" t="s">
        <v>1041</v>
      </c>
      <c r="G182" s="55" t="s">
        <v>324</v>
      </c>
      <c r="H182" s="54" t="s">
        <v>325</v>
      </c>
      <c r="I182" s="35" t="s">
        <v>326</v>
      </c>
      <c r="J182" s="54" t="s">
        <v>327</v>
      </c>
      <c r="K182" s="54" t="s">
        <v>328</v>
      </c>
      <c r="L182" s="56">
        <v>159000</v>
      </c>
      <c r="M182" s="56">
        <v>119250</v>
      </c>
      <c r="N182" s="57">
        <f>SUM(O182:T182)</f>
        <v>159000</v>
      </c>
      <c r="O182" s="56"/>
      <c r="P182" s="56">
        <v>87000</v>
      </c>
      <c r="Q182" s="56"/>
      <c r="R182" s="56">
        <v>72000</v>
      </c>
      <c r="S182" s="56"/>
      <c r="T182" s="56"/>
      <c r="U182" s="56">
        <f aca="true" t="shared" si="45" ref="U182:U193">SUM(V182:Z182)</f>
        <v>0</v>
      </c>
      <c r="V182" s="56"/>
      <c r="W182" s="56"/>
      <c r="X182" s="56"/>
      <c r="Y182" s="56"/>
      <c r="Z182" s="56"/>
      <c r="AA182" s="57">
        <v>159000</v>
      </c>
      <c r="AB182" s="58">
        <v>119250</v>
      </c>
      <c r="AC182" s="58">
        <v>119200</v>
      </c>
      <c r="AD182" s="59">
        <v>0.75</v>
      </c>
      <c r="AE182" s="60">
        <v>119200</v>
      </c>
      <c r="AF182" s="61">
        <f aca="true" t="shared" si="46" ref="AF182:AF198">(AE182/L182)</f>
        <v>0.7496855345911949</v>
      </c>
      <c r="AG182" s="62" t="s">
        <v>1492</v>
      </c>
      <c r="AH182" s="62" t="s">
        <v>1155</v>
      </c>
      <c r="AI182" s="47"/>
      <c r="AJ182" s="47" t="s">
        <v>980</v>
      </c>
      <c r="AK182" s="47" t="s">
        <v>980</v>
      </c>
      <c r="AL182" s="47" t="s">
        <v>980</v>
      </c>
      <c r="AM182" s="47" t="s">
        <v>980</v>
      </c>
      <c r="AN182" s="47" t="s">
        <v>980</v>
      </c>
      <c r="AO182" s="47" t="s">
        <v>980</v>
      </c>
      <c r="AP182" s="47" t="s">
        <v>980</v>
      </c>
      <c r="AQ182" s="47" t="s">
        <v>980</v>
      </c>
      <c r="AR182" s="47" t="s">
        <v>980</v>
      </c>
      <c r="AS182" s="47" t="s">
        <v>980</v>
      </c>
      <c r="AT182" s="47" t="s">
        <v>980</v>
      </c>
      <c r="AU182" s="47" t="s">
        <v>980</v>
      </c>
      <c r="AV182" s="47" t="s">
        <v>980</v>
      </c>
      <c r="AW182" s="47" t="s">
        <v>980</v>
      </c>
      <c r="AX182" s="47">
        <v>39147</v>
      </c>
      <c r="AY182" s="47">
        <v>39148</v>
      </c>
      <c r="AZ182" s="47" t="s">
        <v>980</v>
      </c>
      <c r="BA182" s="48">
        <v>4</v>
      </c>
      <c r="BB182" s="48">
        <v>2</v>
      </c>
      <c r="BC182" s="48">
        <v>4</v>
      </c>
      <c r="BD182" s="48">
        <v>5</v>
      </c>
      <c r="BE182" s="49">
        <f aca="true" t="shared" si="47" ref="BE182:BE198">SUM(BA182:BD182)</f>
        <v>15</v>
      </c>
      <c r="BF182" s="50" t="s">
        <v>1584</v>
      </c>
      <c r="BG182" s="51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</row>
    <row r="183" spans="1:92" ht="47.25" hidden="1">
      <c r="A183" s="33"/>
      <c r="B183" s="34" t="s">
        <v>329</v>
      </c>
      <c r="C183" s="314" t="s">
        <v>330</v>
      </c>
      <c r="D183" s="327" t="s">
        <v>1240</v>
      </c>
      <c r="E183" s="54" t="s">
        <v>1241</v>
      </c>
      <c r="F183" s="35" t="s">
        <v>972</v>
      </c>
      <c r="G183" s="55" t="s">
        <v>331</v>
      </c>
      <c r="H183" s="54" t="s">
        <v>332</v>
      </c>
      <c r="I183" s="35" t="s">
        <v>326</v>
      </c>
      <c r="J183" s="54" t="s">
        <v>333</v>
      </c>
      <c r="K183" s="54" t="s">
        <v>1078</v>
      </c>
      <c r="L183" s="56">
        <v>1138759</v>
      </c>
      <c r="M183" s="56">
        <v>854000</v>
      </c>
      <c r="N183" s="57">
        <f>SUM(O183:T183)</f>
        <v>1138759</v>
      </c>
      <c r="O183" s="56"/>
      <c r="P183" s="56"/>
      <c r="Q183" s="56">
        <v>1138759</v>
      </c>
      <c r="R183" s="56"/>
      <c r="S183" s="56"/>
      <c r="T183" s="56"/>
      <c r="U183" s="56">
        <f t="shared" si="45"/>
        <v>113876</v>
      </c>
      <c r="V183" s="56">
        <v>113876</v>
      </c>
      <c r="W183" s="56"/>
      <c r="X183" s="56"/>
      <c r="Y183" s="56"/>
      <c r="Z183" s="56"/>
      <c r="AA183" s="57">
        <v>1138759</v>
      </c>
      <c r="AB183" s="58">
        <v>854000</v>
      </c>
      <c r="AC183" s="58">
        <v>854000</v>
      </c>
      <c r="AD183" s="59">
        <v>0.75</v>
      </c>
      <c r="AE183" s="60">
        <v>854000</v>
      </c>
      <c r="AF183" s="61">
        <f t="shared" si="46"/>
        <v>0.749939188186438</v>
      </c>
      <c r="AG183" s="62" t="s">
        <v>1245</v>
      </c>
      <c r="AH183" s="62" t="s">
        <v>991</v>
      </c>
      <c r="AI183" s="47"/>
      <c r="AJ183" s="47" t="s">
        <v>980</v>
      </c>
      <c r="AK183" s="47" t="s">
        <v>980</v>
      </c>
      <c r="AL183" s="47" t="s">
        <v>980</v>
      </c>
      <c r="AM183" s="47" t="s">
        <v>980</v>
      </c>
      <c r="AN183" s="47" t="s">
        <v>980</v>
      </c>
      <c r="AO183" s="47"/>
      <c r="AP183" s="47"/>
      <c r="AQ183" s="47"/>
      <c r="AR183" s="47" t="s">
        <v>980</v>
      </c>
      <c r="AS183" s="47" t="s">
        <v>980</v>
      </c>
      <c r="AT183" s="47" t="s">
        <v>980</v>
      </c>
      <c r="AU183" s="47" t="s">
        <v>980</v>
      </c>
      <c r="AV183" s="47" t="s">
        <v>980</v>
      </c>
      <c r="AW183" s="47" t="s">
        <v>981</v>
      </c>
      <c r="AX183" s="47"/>
      <c r="AY183" s="47"/>
      <c r="AZ183" s="47"/>
      <c r="BA183" s="48">
        <v>4</v>
      </c>
      <c r="BB183" s="48">
        <v>2</v>
      </c>
      <c r="BC183" s="48">
        <v>4</v>
      </c>
      <c r="BD183" s="48">
        <v>5</v>
      </c>
      <c r="BE183" s="49">
        <f t="shared" si="47"/>
        <v>15</v>
      </c>
      <c r="BF183" s="50" t="s">
        <v>992</v>
      </c>
      <c r="BG183" s="7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</row>
    <row r="184" spans="1:92" ht="47.25" hidden="1">
      <c r="A184" s="33"/>
      <c r="B184" s="34" t="s">
        <v>334</v>
      </c>
      <c r="C184" s="314" t="s">
        <v>335</v>
      </c>
      <c r="D184" s="327" t="s">
        <v>336</v>
      </c>
      <c r="E184" s="54" t="s">
        <v>337</v>
      </c>
      <c r="F184" s="35" t="s">
        <v>972</v>
      </c>
      <c r="G184" s="55" t="s">
        <v>338</v>
      </c>
      <c r="H184" s="54" t="s">
        <v>339</v>
      </c>
      <c r="I184" s="35" t="s">
        <v>326</v>
      </c>
      <c r="J184" s="54" t="s">
        <v>340</v>
      </c>
      <c r="K184" s="54" t="s">
        <v>1078</v>
      </c>
      <c r="L184" s="56">
        <v>680000</v>
      </c>
      <c r="M184" s="56">
        <v>510000</v>
      </c>
      <c r="N184" s="57">
        <f>SUM(O184:T184)</f>
        <v>680000</v>
      </c>
      <c r="O184" s="56"/>
      <c r="P184" s="56"/>
      <c r="Q184" s="56">
        <v>680000</v>
      </c>
      <c r="R184" s="56"/>
      <c r="S184" s="56"/>
      <c r="T184" s="56"/>
      <c r="U184" s="56">
        <f t="shared" si="45"/>
        <v>0</v>
      </c>
      <c r="V184" s="56"/>
      <c r="W184" s="56"/>
      <c r="X184" s="56"/>
      <c r="Y184" s="56"/>
      <c r="Z184" s="56"/>
      <c r="AA184" s="57">
        <v>680000</v>
      </c>
      <c r="AB184" s="58">
        <v>510000</v>
      </c>
      <c r="AC184" s="58">
        <v>510000</v>
      </c>
      <c r="AD184" s="59">
        <v>0.75</v>
      </c>
      <c r="AE184" s="60">
        <v>510000</v>
      </c>
      <c r="AF184" s="61">
        <f t="shared" si="46"/>
        <v>0.75</v>
      </c>
      <c r="AG184" s="62" t="s">
        <v>1012</v>
      </c>
      <c r="AH184" s="62" t="s">
        <v>1155</v>
      </c>
      <c r="AI184" s="47"/>
      <c r="AJ184" s="47" t="s">
        <v>980</v>
      </c>
      <c r="AK184" s="47" t="s">
        <v>980</v>
      </c>
      <c r="AL184" s="47" t="s">
        <v>980</v>
      </c>
      <c r="AM184" s="47" t="s">
        <v>980</v>
      </c>
      <c r="AN184" s="47"/>
      <c r="AO184" s="47"/>
      <c r="AP184" s="47"/>
      <c r="AQ184" s="47"/>
      <c r="AR184" s="47" t="s">
        <v>980</v>
      </c>
      <c r="AS184" s="47" t="s">
        <v>980</v>
      </c>
      <c r="AT184" s="47" t="s">
        <v>980</v>
      </c>
      <c r="AU184" s="47" t="s">
        <v>980</v>
      </c>
      <c r="AV184" s="47" t="s">
        <v>980</v>
      </c>
      <c r="AW184" s="47" t="s">
        <v>981</v>
      </c>
      <c r="AX184" s="47"/>
      <c r="AY184" s="47"/>
      <c r="AZ184" s="47"/>
      <c r="BA184" s="48">
        <v>4</v>
      </c>
      <c r="BB184" s="48">
        <v>2</v>
      </c>
      <c r="BC184" s="48">
        <v>4</v>
      </c>
      <c r="BD184" s="48">
        <v>5</v>
      </c>
      <c r="BE184" s="49">
        <f t="shared" si="47"/>
        <v>15</v>
      </c>
      <c r="BF184" s="50" t="s">
        <v>0</v>
      </c>
      <c r="BG184" s="7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</row>
    <row r="185" spans="1:92" ht="47.25" hidden="1">
      <c r="A185" s="33"/>
      <c r="B185" s="34" t="s">
        <v>341</v>
      </c>
      <c r="C185" s="314" t="s">
        <v>342</v>
      </c>
      <c r="D185" s="327" t="s">
        <v>343</v>
      </c>
      <c r="E185" s="54" t="s">
        <v>344</v>
      </c>
      <c r="F185" s="35" t="s">
        <v>1426</v>
      </c>
      <c r="G185" s="54" t="s">
        <v>42</v>
      </c>
      <c r="H185" s="54" t="s">
        <v>345</v>
      </c>
      <c r="I185" s="35" t="s">
        <v>326</v>
      </c>
      <c r="J185" s="54" t="s">
        <v>346</v>
      </c>
      <c r="K185" s="54" t="s">
        <v>990</v>
      </c>
      <c r="L185" s="56">
        <v>160000</v>
      </c>
      <c r="M185" s="56">
        <v>120000</v>
      </c>
      <c r="N185" s="57">
        <v>160000</v>
      </c>
      <c r="O185" s="56"/>
      <c r="P185" s="56">
        <v>70000</v>
      </c>
      <c r="Q185" s="56">
        <v>90000</v>
      </c>
      <c r="R185" s="56"/>
      <c r="S185" s="56"/>
      <c r="T185" s="56"/>
      <c r="U185" s="56">
        <f t="shared" si="45"/>
        <v>58000</v>
      </c>
      <c r="V185" s="56"/>
      <c r="W185" s="56"/>
      <c r="X185" s="56"/>
      <c r="Y185" s="56">
        <v>20000</v>
      </c>
      <c r="Z185" s="56">
        <v>38000</v>
      </c>
      <c r="AA185" s="57">
        <v>160000</v>
      </c>
      <c r="AB185" s="58">
        <v>120000</v>
      </c>
      <c r="AC185" s="58">
        <v>120000</v>
      </c>
      <c r="AD185" s="59">
        <v>0.75</v>
      </c>
      <c r="AE185" s="75">
        <f>L185/2</f>
        <v>80000</v>
      </c>
      <c r="AF185" s="61">
        <f t="shared" si="46"/>
        <v>0.5</v>
      </c>
      <c r="AG185" s="62" t="s">
        <v>978</v>
      </c>
      <c r="AH185" s="62" t="s">
        <v>1337</v>
      </c>
      <c r="AI185" s="47"/>
      <c r="AJ185" s="47" t="s">
        <v>980</v>
      </c>
      <c r="AK185" s="47" t="s">
        <v>980</v>
      </c>
      <c r="AL185" s="47" t="s">
        <v>980</v>
      </c>
      <c r="AM185" s="47" t="s">
        <v>980</v>
      </c>
      <c r="AN185" s="47" t="s">
        <v>980</v>
      </c>
      <c r="AO185" s="47" t="s">
        <v>980</v>
      </c>
      <c r="AP185" s="47" t="s">
        <v>980</v>
      </c>
      <c r="AQ185" s="47" t="s">
        <v>980</v>
      </c>
      <c r="AR185" s="47" t="s">
        <v>980</v>
      </c>
      <c r="AS185" s="47" t="s">
        <v>980</v>
      </c>
      <c r="AT185" s="47" t="s">
        <v>980</v>
      </c>
      <c r="AU185" s="47" t="s">
        <v>980</v>
      </c>
      <c r="AV185" s="47" t="s">
        <v>980</v>
      </c>
      <c r="AW185" s="47" t="s">
        <v>1014</v>
      </c>
      <c r="AX185" s="47">
        <v>39149</v>
      </c>
      <c r="AY185" s="47"/>
      <c r="AZ185" s="47" t="s">
        <v>980</v>
      </c>
      <c r="BA185" s="48">
        <v>3</v>
      </c>
      <c r="BB185" s="48">
        <v>3</v>
      </c>
      <c r="BC185" s="48">
        <v>4</v>
      </c>
      <c r="BD185" s="48">
        <v>4</v>
      </c>
      <c r="BE185" s="49">
        <f t="shared" si="47"/>
        <v>14</v>
      </c>
      <c r="BF185" s="50" t="s">
        <v>347</v>
      </c>
      <c r="BG185" s="7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</row>
    <row r="186" spans="1:92" ht="47.25" hidden="1">
      <c r="A186" s="33"/>
      <c r="B186" s="34" t="s">
        <v>348</v>
      </c>
      <c r="C186" s="314" t="s">
        <v>349</v>
      </c>
      <c r="D186" s="327" t="s">
        <v>1458</v>
      </c>
      <c r="E186" s="54" t="s">
        <v>1459</v>
      </c>
      <c r="F186" s="35" t="s">
        <v>1041</v>
      </c>
      <c r="G186" s="54" t="s">
        <v>350</v>
      </c>
      <c r="H186" s="54" t="s">
        <v>1461</v>
      </c>
      <c r="I186" s="35" t="s">
        <v>326</v>
      </c>
      <c r="J186" s="54" t="s">
        <v>351</v>
      </c>
      <c r="K186" s="54" t="s">
        <v>352</v>
      </c>
      <c r="L186" s="56">
        <v>160000</v>
      </c>
      <c r="M186" s="56">
        <v>120000</v>
      </c>
      <c r="N186" s="57">
        <f aca="true" t="shared" si="48" ref="N186:N197">SUM(O186:T186)</f>
        <v>160000</v>
      </c>
      <c r="O186" s="56"/>
      <c r="P186" s="56"/>
      <c r="Q186" s="56">
        <v>105000</v>
      </c>
      <c r="R186" s="56">
        <v>55000</v>
      </c>
      <c r="S186" s="56"/>
      <c r="T186" s="56"/>
      <c r="U186" s="56">
        <f t="shared" si="45"/>
        <v>0</v>
      </c>
      <c r="V186" s="56"/>
      <c r="W186" s="56"/>
      <c r="X186" s="56"/>
      <c r="Y186" s="56"/>
      <c r="Z186" s="56"/>
      <c r="AA186" s="57">
        <v>160000</v>
      </c>
      <c r="AB186" s="58">
        <v>120000</v>
      </c>
      <c r="AC186" s="58">
        <v>120000</v>
      </c>
      <c r="AD186" s="59">
        <v>0.75</v>
      </c>
      <c r="AE186" s="60">
        <v>120000</v>
      </c>
      <c r="AF186" s="61">
        <f t="shared" si="46"/>
        <v>0.75</v>
      </c>
      <c r="AG186" s="62" t="s">
        <v>1001</v>
      </c>
      <c r="AH186" s="62" t="s">
        <v>1155</v>
      </c>
      <c r="AI186" s="47"/>
      <c r="AJ186" s="47" t="s">
        <v>980</v>
      </c>
      <c r="AK186" s="47" t="s">
        <v>980</v>
      </c>
      <c r="AL186" s="47" t="s">
        <v>980</v>
      </c>
      <c r="AM186" s="47" t="s">
        <v>980</v>
      </c>
      <c r="AN186" s="47" t="s">
        <v>980</v>
      </c>
      <c r="AO186" s="47" t="s">
        <v>1013</v>
      </c>
      <c r="AP186" s="47" t="s">
        <v>1013</v>
      </c>
      <c r="AQ186" s="47" t="s">
        <v>1013</v>
      </c>
      <c r="AR186" s="47" t="s">
        <v>980</v>
      </c>
      <c r="AS186" s="47" t="s">
        <v>980</v>
      </c>
      <c r="AT186" s="47" t="s">
        <v>980</v>
      </c>
      <c r="AU186" s="47" t="s">
        <v>980</v>
      </c>
      <c r="AV186" s="47" t="s">
        <v>980</v>
      </c>
      <c r="AW186" s="47" t="s">
        <v>981</v>
      </c>
      <c r="AX186" s="47"/>
      <c r="AY186" s="47"/>
      <c r="AZ186" s="47"/>
      <c r="BA186" s="48">
        <v>3</v>
      </c>
      <c r="BB186" s="48">
        <v>2</v>
      </c>
      <c r="BC186" s="48">
        <v>4</v>
      </c>
      <c r="BD186" s="48">
        <v>5</v>
      </c>
      <c r="BE186" s="49">
        <f t="shared" si="47"/>
        <v>14</v>
      </c>
      <c r="BF186" s="50" t="s">
        <v>353</v>
      </c>
      <c r="BG186" s="7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</row>
    <row r="187" spans="1:92" s="53" customFormat="1" ht="47.25" hidden="1">
      <c r="A187" s="33"/>
      <c r="B187" s="34" t="s">
        <v>354</v>
      </c>
      <c r="C187" s="314" t="s">
        <v>355</v>
      </c>
      <c r="D187" s="327" t="s">
        <v>356</v>
      </c>
      <c r="E187" s="54" t="s">
        <v>357</v>
      </c>
      <c r="F187" s="35" t="s">
        <v>1426</v>
      </c>
      <c r="G187" s="54" t="s">
        <v>358</v>
      </c>
      <c r="H187" s="54" t="s">
        <v>359</v>
      </c>
      <c r="I187" s="35" t="s">
        <v>326</v>
      </c>
      <c r="J187" s="54" t="s">
        <v>360</v>
      </c>
      <c r="K187" s="54" t="s">
        <v>361</v>
      </c>
      <c r="L187" s="56">
        <v>595000</v>
      </c>
      <c r="M187" s="56">
        <v>446250</v>
      </c>
      <c r="N187" s="57">
        <f t="shared" si="48"/>
        <v>595000</v>
      </c>
      <c r="O187" s="56"/>
      <c r="P187" s="56"/>
      <c r="Q187" s="56">
        <v>500000</v>
      </c>
      <c r="R187" s="56">
        <v>95000</v>
      </c>
      <c r="S187" s="56"/>
      <c r="T187" s="56"/>
      <c r="U187" s="56">
        <f t="shared" si="45"/>
        <v>166600</v>
      </c>
      <c r="V187" s="56"/>
      <c r="W187" s="56"/>
      <c r="X187" s="56">
        <v>15000</v>
      </c>
      <c r="Y187" s="56">
        <v>30000</v>
      </c>
      <c r="Z187" s="56">
        <v>121600</v>
      </c>
      <c r="AA187" s="57">
        <v>595000</v>
      </c>
      <c r="AB187" s="58">
        <v>446250</v>
      </c>
      <c r="AC187" s="58">
        <v>446200</v>
      </c>
      <c r="AD187" s="59">
        <v>0.75</v>
      </c>
      <c r="AE187" s="75">
        <f>L187/2</f>
        <v>297500</v>
      </c>
      <c r="AF187" s="61">
        <f t="shared" si="46"/>
        <v>0.5</v>
      </c>
      <c r="AG187" s="62" t="s">
        <v>1001</v>
      </c>
      <c r="AH187" s="62" t="s">
        <v>1663</v>
      </c>
      <c r="AI187" s="47"/>
      <c r="AJ187" s="47" t="s">
        <v>980</v>
      </c>
      <c r="AK187" s="47" t="s">
        <v>980</v>
      </c>
      <c r="AL187" s="47" t="s">
        <v>980</v>
      </c>
      <c r="AM187" s="47" t="s">
        <v>980</v>
      </c>
      <c r="AN187" s="47" t="s">
        <v>980</v>
      </c>
      <c r="AO187" s="47" t="s">
        <v>980</v>
      </c>
      <c r="AP187" s="47" t="s">
        <v>980</v>
      </c>
      <c r="AQ187" s="47" t="s">
        <v>980</v>
      </c>
      <c r="AR187" s="47" t="s">
        <v>980</v>
      </c>
      <c r="AS187" s="47" t="s">
        <v>980</v>
      </c>
      <c r="AT187" s="47" t="s">
        <v>980</v>
      </c>
      <c r="AU187" s="47" t="s">
        <v>980</v>
      </c>
      <c r="AV187" s="47" t="s">
        <v>980</v>
      </c>
      <c r="AW187" s="47" t="s">
        <v>981</v>
      </c>
      <c r="AX187" s="47"/>
      <c r="AY187" s="47"/>
      <c r="AZ187" s="47"/>
      <c r="BA187" s="48">
        <v>3</v>
      </c>
      <c r="BB187" s="48">
        <v>2</v>
      </c>
      <c r="BC187" s="48">
        <v>4</v>
      </c>
      <c r="BD187" s="48">
        <v>5</v>
      </c>
      <c r="BE187" s="49">
        <f t="shared" si="47"/>
        <v>14</v>
      </c>
      <c r="BF187" s="50" t="s">
        <v>362</v>
      </c>
      <c r="BG187" s="51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</row>
    <row r="188" spans="1:92" s="53" customFormat="1" ht="47.25" hidden="1">
      <c r="A188" s="33"/>
      <c r="B188" s="34" t="s">
        <v>363</v>
      </c>
      <c r="C188" s="314" t="s">
        <v>364</v>
      </c>
      <c r="D188" s="327" t="s">
        <v>365</v>
      </c>
      <c r="E188" s="54" t="s">
        <v>366</v>
      </c>
      <c r="F188" s="35" t="s">
        <v>5</v>
      </c>
      <c r="G188" s="54" t="s">
        <v>367</v>
      </c>
      <c r="H188" s="54" t="s">
        <v>368</v>
      </c>
      <c r="I188" s="35" t="s">
        <v>326</v>
      </c>
      <c r="J188" s="54" t="s">
        <v>238</v>
      </c>
      <c r="K188" s="54" t="s">
        <v>369</v>
      </c>
      <c r="L188" s="56">
        <v>283600</v>
      </c>
      <c r="M188" s="56">
        <v>212700</v>
      </c>
      <c r="N188" s="57">
        <f t="shared" si="48"/>
        <v>283600</v>
      </c>
      <c r="O188" s="56"/>
      <c r="P188" s="56"/>
      <c r="Q188" s="56">
        <v>235000</v>
      </c>
      <c r="R188" s="56">
        <v>48600</v>
      </c>
      <c r="S188" s="56"/>
      <c r="T188" s="56"/>
      <c r="U188" s="56">
        <f t="shared" si="45"/>
        <v>0</v>
      </c>
      <c r="V188" s="56"/>
      <c r="W188" s="56"/>
      <c r="X188" s="56"/>
      <c r="Y188" s="56"/>
      <c r="Z188" s="56"/>
      <c r="AA188" s="57">
        <v>283600</v>
      </c>
      <c r="AB188" s="58">
        <v>212700</v>
      </c>
      <c r="AC188" s="58">
        <v>212700</v>
      </c>
      <c r="AD188" s="59">
        <v>0.75</v>
      </c>
      <c r="AE188" s="75">
        <v>212700</v>
      </c>
      <c r="AF188" s="61">
        <f t="shared" si="46"/>
        <v>0.75</v>
      </c>
      <c r="AG188" s="62" t="s">
        <v>1001</v>
      </c>
      <c r="AH188" s="62" t="s">
        <v>1155</v>
      </c>
      <c r="AI188" s="47"/>
      <c r="AJ188" s="47" t="s">
        <v>980</v>
      </c>
      <c r="AK188" s="47" t="s">
        <v>980</v>
      </c>
      <c r="AL188" s="47" t="s">
        <v>1052</v>
      </c>
      <c r="AM188" s="47" t="s">
        <v>980</v>
      </c>
      <c r="AN188" s="47"/>
      <c r="AO188" s="47" t="s">
        <v>980</v>
      </c>
      <c r="AP188" s="47" t="s">
        <v>980</v>
      </c>
      <c r="AQ188" s="47" t="s">
        <v>980</v>
      </c>
      <c r="AR188" s="47" t="s">
        <v>980</v>
      </c>
      <c r="AS188" s="47" t="s">
        <v>980</v>
      </c>
      <c r="AT188" s="47" t="s">
        <v>980</v>
      </c>
      <c r="AU188" s="47" t="s">
        <v>980</v>
      </c>
      <c r="AV188" s="47" t="s">
        <v>980</v>
      </c>
      <c r="AW188" s="47" t="s">
        <v>1014</v>
      </c>
      <c r="AX188" s="47">
        <v>39147</v>
      </c>
      <c r="AY188" s="47"/>
      <c r="AZ188" s="47" t="s">
        <v>980</v>
      </c>
      <c r="BA188" s="48">
        <v>3</v>
      </c>
      <c r="BB188" s="48">
        <v>3</v>
      </c>
      <c r="BC188" s="48">
        <v>4</v>
      </c>
      <c r="BD188" s="48">
        <v>4</v>
      </c>
      <c r="BE188" s="49">
        <f t="shared" si="47"/>
        <v>14</v>
      </c>
      <c r="BF188" s="50" t="s">
        <v>1731</v>
      </c>
      <c r="BG188" s="51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</row>
    <row r="189" spans="1:92" ht="55.5" customHeight="1" hidden="1">
      <c r="A189" s="33"/>
      <c r="B189" s="34" t="s">
        <v>370</v>
      </c>
      <c r="C189" s="314" t="s">
        <v>371</v>
      </c>
      <c r="D189" s="327" t="s">
        <v>48</v>
      </c>
      <c r="E189" s="54" t="s">
        <v>49</v>
      </c>
      <c r="F189" s="35" t="s">
        <v>1041</v>
      </c>
      <c r="G189" s="54" t="s">
        <v>50</v>
      </c>
      <c r="H189" s="54" t="s">
        <v>51</v>
      </c>
      <c r="I189" s="35" t="s">
        <v>326</v>
      </c>
      <c r="J189" s="54" t="s">
        <v>372</v>
      </c>
      <c r="K189" s="54" t="s">
        <v>373</v>
      </c>
      <c r="L189" s="56">
        <v>150000</v>
      </c>
      <c r="M189" s="56">
        <v>112000</v>
      </c>
      <c r="N189" s="57">
        <f t="shared" si="48"/>
        <v>150000</v>
      </c>
      <c r="O189" s="56"/>
      <c r="P189" s="56"/>
      <c r="Q189" s="56">
        <v>150000</v>
      </c>
      <c r="R189" s="56"/>
      <c r="S189" s="56"/>
      <c r="T189" s="56"/>
      <c r="U189" s="56">
        <f t="shared" si="45"/>
        <v>0</v>
      </c>
      <c r="V189" s="56"/>
      <c r="W189" s="56"/>
      <c r="X189" s="56"/>
      <c r="Y189" s="56"/>
      <c r="Z189" s="56"/>
      <c r="AA189" s="57">
        <v>150000</v>
      </c>
      <c r="AB189" s="58">
        <v>112000</v>
      </c>
      <c r="AC189" s="58">
        <v>112000</v>
      </c>
      <c r="AD189" s="59">
        <v>0.75</v>
      </c>
      <c r="AE189" s="60">
        <v>112000</v>
      </c>
      <c r="AF189" s="61">
        <f t="shared" si="46"/>
        <v>0.7466666666666667</v>
      </c>
      <c r="AG189" s="62" t="s">
        <v>978</v>
      </c>
      <c r="AH189" s="62" t="s">
        <v>1155</v>
      </c>
      <c r="AI189" s="47"/>
      <c r="AJ189" s="47" t="s">
        <v>980</v>
      </c>
      <c r="AK189" s="47" t="s">
        <v>980</v>
      </c>
      <c r="AL189" s="47" t="s">
        <v>980</v>
      </c>
      <c r="AM189" s="47" t="s">
        <v>980</v>
      </c>
      <c r="AN189" s="47" t="s">
        <v>980</v>
      </c>
      <c r="AO189" s="47" t="s">
        <v>1013</v>
      </c>
      <c r="AP189" s="47" t="s">
        <v>1013</v>
      </c>
      <c r="AQ189" s="47" t="s">
        <v>1013</v>
      </c>
      <c r="AR189" s="47" t="s">
        <v>980</v>
      </c>
      <c r="AS189" s="47" t="s">
        <v>980</v>
      </c>
      <c r="AT189" s="47" t="s">
        <v>980</v>
      </c>
      <c r="AU189" s="47" t="s">
        <v>980</v>
      </c>
      <c r="AV189" s="47" t="s">
        <v>980</v>
      </c>
      <c r="AW189" s="47" t="s">
        <v>1014</v>
      </c>
      <c r="AX189" s="47">
        <v>39147</v>
      </c>
      <c r="AY189" s="47"/>
      <c r="AZ189" s="47" t="s">
        <v>980</v>
      </c>
      <c r="BA189" s="48">
        <v>2</v>
      </c>
      <c r="BB189" s="48">
        <v>4</v>
      </c>
      <c r="BC189" s="48">
        <v>4</v>
      </c>
      <c r="BD189" s="48">
        <v>4</v>
      </c>
      <c r="BE189" s="49">
        <f t="shared" si="47"/>
        <v>14</v>
      </c>
      <c r="BF189" s="50" t="s">
        <v>1567</v>
      </c>
      <c r="BG189" s="7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</row>
    <row r="190" spans="1:92" s="53" customFormat="1" ht="31.5" hidden="1">
      <c r="A190" s="33"/>
      <c r="B190" s="34" t="s">
        <v>374</v>
      </c>
      <c r="C190" s="314" t="s">
        <v>375</v>
      </c>
      <c r="D190" s="327" t="s">
        <v>376</v>
      </c>
      <c r="E190" s="54" t="s">
        <v>377</v>
      </c>
      <c r="F190" s="35" t="s">
        <v>1041</v>
      </c>
      <c r="G190" s="55" t="s">
        <v>378</v>
      </c>
      <c r="H190" s="54" t="s">
        <v>379</v>
      </c>
      <c r="I190" s="35" t="s">
        <v>326</v>
      </c>
      <c r="J190" s="54" t="s">
        <v>380</v>
      </c>
      <c r="K190" s="54" t="s">
        <v>104</v>
      </c>
      <c r="L190" s="56">
        <v>260000</v>
      </c>
      <c r="M190" s="56">
        <v>190000</v>
      </c>
      <c r="N190" s="57">
        <f t="shared" si="48"/>
        <v>260000</v>
      </c>
      <c r="O190" s="56"/>
      <c r="P190" s="56"/>
      <c r="Q190" s="56">
        <v>150000</v>
      </c>
      <c r="R190" s="56">
        <v>110000</v>
      </c>
      <c r="S190" s="56"/>
      <c r="T190" s="56"/>
      <c r="U190" s="56">
        <f t="shared" si="45"/>
        <v>45000</v>
      </c>
      <c r="V190" s="56">
        <v>15000</v>
      </c>
      <c r="W190" s="56"/>
      <c r="X190" s="56">
        <v>30000</v>
      </c>
      <c r="Y190" s="56"/>
      <c r="Z190" s="56"/>
      <c r="AA190" s="57">
        <v>260000</v>
      </c>
      <c r="AB190" s="58">
        <v>190000</v>
      </c>
      <c r="AC190" s="58">
        <v>190000</v>
      </c>
      <c r="AD190" s="59">
        <v>0.73</v>
      </c>
      <c r="AE190" s="60">
        <v>190000</v>
      </c>
      <c r="AF190" s="61">
        <f t="shared" si="46"/>
        <v>0.7307692307692307</v>
      </c>
      <c r="AG190" s="62" t="s">
        <v>1001</v>
      </c>
      <c r="AH190" s="62" t="s">
        <v>1002</v>
      </c>
      <c r="AI190" s="47"/>
      <c r="AJ190" s="47" t="s">
        <v>980</v>
      </c>
      <c r="AK190" s="47" t="s">
        <v>980</v>
      </c>
      <c r="AL190" s="47" t="s">
        <v>980</v>
      </c>
      <c r="AM190" s="47" t="s">
        <v>980</v>
      </c>
      <c r="AN190" s="47" t="s">
        <v>980</v>
      </c>
      <c r="AO190" s="47"/>
      <c r="AP190" s="47"/>
      <c r="AQ190" s="47"/>
      <c r="AR190" s="47" t="s">
        <v>980</v>
      </c>
      <c r="AS190" s="47" t="s">
        <v>980</v>
      </c>
      <c r="AT190" s="47" t="s">
        <v>980</v>
      </c>
      <c r="AU190" s="47" t="s">
        <v>980</v>
      </c>
      <c r="AV190" s="47" t="s">
        <v>980</v>
      </c>
      <c r="AW190" s="47" t="s">
        <v>981</v>
      </c>
      <c r="AX190" s="47"/>
      <c r="AY190" s="47"/>
      <c r="AZ190" s="47"/>
      <c r="BA190" s="48">
        <v>2</v>
      </c>
      <c r="BB190" s="48">
        <v>4</v>
      </c>
      <c r="BC190" s="48">
        <v>4</v>
      </c>
      <c r="BD190" s="48">
        <v>4</v>
      </c>
      <c r="BE190" s="49">
        <f t="shared" si="47"/>
        <v>14</v>
      </c>
      <c r="BF190" s="50" t="s">
        <v>1003</v>
      </c>
      <c r="BG190" s="51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</row>
    <row r="191" spans="1:92" s="53" customFormat="1" ht="47.25" hidden="1">
      <c r="A191" s="33"/>
      <c r="B191" s="34" t="s">
        <v>381</v>
      </c>
      <c r="C191" s="314" t="s">
        <v>382</v>
      </c>
      <c r="D191" s="327" t="s">
        <v>1526</v>
      </c>
      <c r="E191" s="54" t="s">
        <v>383</v>
      </c>
      <c r="F191" s="35" t="s">
        <v>1041</v>
      </c>
      <c r="G191" s="54" t="s">
        <v>384</v>
      </c>
      <c r="H191" s="54" t="s">
        <v>385</v>
      </c>
      <c r="I191" s="35" t="s">
        <v>326</v>
      </c>
      <c r="J191" s="54" t="s">
        <v>386</v>
      </c>
      <c r="K191" s="54" t="s">
        <v>387</v>
      </c>
      <c r="L191" s="56">
        <v>170000</v>
      </c>
      <c r="M191" s="56">
        <v>127500</v>
      </c>
      <c r="N191" s="57">
        <f t="shared" si="48"/>
        <v>170000</v>
      </c>
      <c r="O191" s="56"/>
      <c r="P191" s="56">
        <v>50000</v>
      </c>
      <c r="Q191" s="56">
        <v>120000</v>
      </c>
      <c r="R191" s="56"/>
      <c r="S191" s="56"/>
      <c r="T191" s="56"/>
      <c r="U191" s="56">
        <f t="shared" si="45"/>
        <v>20000</v>
      </c>
      <c r="V191" s="56">
        <v>10000</v>
      </c>
      <c r="W191" s="56">
        <v>10000</v>
      </c>
      <c r="X191" s="56"/>
      <c r="Y191" s="56"/>
      <c r="Z191" s="56"/>
      <c r="AA191" s="56">
        <v>170000</v>
      </c>
      <c r="AB191" s="58">
        <v>127500</v>
      </c>
      <c r="AC191" s="58">
        <v>127500</v>
      </c>
      <c r="AD191" s="59">
        <v>0.75</v>
      </c>
      <c r="AE191" s="60">
        <v>127500</v>
      </c>
      <c r="AF191" s="61">
        <f t="shared" si="46"/>
        <v>0.75</v>
      </c>
      <c r="AG191" s="62" t="s">
        <v>1001</v>
      </c>
      <c r="AH191" s="62" t="s">
        <v>1145</v>
      </c>
      <c r="AI191" s="47"/>
      <c r="AJ191" s="47" t="s">
        <v>980</v>
      </c>
      <c r="AK191" s="47" t="s">
        <v>980</v>
      </c>
      <c r="AL191" s="47" t="s">
        <v>980</v>
      </c>
      <c r="AM191" s="47" t="s">
        <v>980</v>
      </c>
      <c r="AN191" s="47" t="s">
        <v>980</v>
      </c>
      <c r="AO191" s="47" t="s">
        <v>1013</v>
      </c>
      <c r="AP191" s="47" t="s">
        <v>1013</v>
      </c>
      <c r="AQ191" s="47" t="s">
        <v>1013</v>
      </c>
      <c r="AR191" s="47" t="s">
        <v>980</v>
      </c>
      <c r="AS191" s="47" t="s">
        <v>980</v>
      </c>
      <c r="AT191" s="47" t="s">
        <v>980</v>
      </c>
      <c r="AU191" s="47" t="s">
        <v>980</v>
      </c>
      <c r="AV191" s="47" t="s">
        <v>980</v>
      </c>
      <c r="AW191" s="47" t="s">
        <v>980</v>
      </c>
      <c r="AX191" s="47">
        <v>39147</v>
      </c>
      <c r="AY191" s="47">
        <v>39149</v>
      </c>
      <c r="AZ191" s="47" t="s">
        <v>980</v>
      </c>
      <c r="BA191" s="48">
        <v>2</v>
      </c>
      <c r="BB191" s="48">
        <v>4</v>
      </c>
      <c r="BC191" s="48">
        <v>4</v>
      </c>
      <c r="BD191" s="48">
        <v>4</v>
      </c>
      <c r="BE191" s="49">
        <f t="shared" si="47"/>
        <v>14</v>
      </c>
      <c r="BF191" s="50" t="s">
        <v>1146</v>
      </c>
      <c r="BG191" s="51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</row>
    <row r="192" spans="1:92" ht="63" hidden="1">
      <c r="A192" s="33"/>
      <c r="B192" s="34" t="s">
        <v>388</v>
      </c>
      <c r="C192" s="314" t="s">
        <v>389</v>
      </c>
      <c r="D192" s="327" t="s">
        <v>390</v>
      </c>
      <c r="E192" s="54" t="s">
        <v>391</v>
      </c>
      <c r="F192" s="35" t="s">
        <v>1041</v>
      </c>
      <c r="G192" s="54" t="s">
        <v>392</v>
      </c>
      <c r="H192" s="54" t="s">
        <v>393</v>
      </c>
      <c r="I192" s="35" t="s">
        <v>326</v>
      </c>
      <c r="J192" s="54" t="s">
        <v>394</v>
      </c>
      <c r="K192" s="54" t="s">
        <v>395</v>
      </c>
      <c r="L192" s="56">
        <v>155890</v>
      </c>
      <c r="M192" s="56">
        <v>105000</v>
      </c>
      <c r="N192" s="57">
        <f t="shared" si="48"/>
        <v>155890</v>
      </c>
      <c r="O192" s="56"/>
      <c r="P192" s="56"/>
      <c r="Q192" s="56">
        <v>155890</v>
      </c>
      <c r="R192" s="56"/>
      <c r="S192" s="56"/>
      <c r="T192" s="56"/>
      <c r="U192" s="56">
        <f t="shared" si="45"/>
        <v>115000</v>
      </c>
      <c r="V192" s="56">
        <v>25000</v>
      </c>
      <c r="W192" s="56">
        <v>25000</v>
      </c>
      <c r="X192" s="56">
        <v>15000</v>
      </c>
      <c r="Y192" s="56">
        <v>50000</v>
      </c>
      <c r="Z192" s="56"/>
      <c r="AA192" s="57">
        <v>155890</v>
      </c>
      <c r="AB192" s="58">
        <v>105000</v>
      </c>
      <c r="AC192" s="58">
        <v>105000</v>
      </c>
      <c r="AD192" s="59">
        <v>0.67</v>
      </c>
      <c r="AE192" s="60">
        <v>105000</v>
      </c>
      <c r="AF192" s="61">
        <f t="shared" si="46"/>
        <v>0.673551863493489</v>
      </c>
      <c r="AG192" s="62" t="s">
        <v>1012</v>
      </c>
      <c r="AH192" s="62" t="s">
        <v>1034</v>
      </c>
      <c r="AI192" s="47"/>
      <c r="AJ192" s="47" t="s">
        <v>980</v>
      </c>
      <c r="AK192" s="47" t="s">
        <v>980</v>
      </c>
      <c r="AL192" s="47" t="s">
        <v>980</v>
      </c>
      <c r="AM192" s="47" t="s">
        <v>980</v>
      </c>
      <c r="AN192" s="47" t="s">
        <v>980</v>
      </c>
      <c r="AO192" s="47" t="s">
        <v>980</v>
      </c>
      <c r="AP192" s="47" t="s">
        <v>980</v>
      </c>
      <c r="AQ192" s="47" t="s">
        <v>980</v>
      </c>
      <c r="AR192" s="47" t="s">
        <v>980</v>
      </c>
      <c r="AS192" s="47" t="s">
        <v>980</v>
      </c>
      <c r="AT192" s="47" t="s">
        <v>980</v>
      </c>
      <c r="AU192" s="47" t="s">
        <v>980</v>
      </c>
      <c r="AV192" s="47" t="s">
        <v>980</v>
      </c>
      <c r="AW192" s="47" t="s">
        <v>981</v>
      </c>
      <c r="AX192" s="47"/>
      <c r="AY192" s="47"/>
      <c r="AZ192" s="47"/>
      <c r="BA192" s="48">
        <v>3</v>
      </c>
      <c r="BB192" s="48">
        <v>3</v>
      </c>
      <c r="BC192" s="48">
        <v>4</v>
      </c>
      <c r="BD192" s="48">
        <v>4</v>
      </c>
      <c r="BE192" s="49">
        <f t="shared" si="47"/>
        <v>14</v>
      </c>
      <c r="BF192" s="50" t="s">
        <v>396</v>
      </c>
      <c r="BG192" s="7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</row>
    <row r="193" spans="1:92" ht="63" hidden="1">
      <c r="A193" s="33"/>
      <c r="B193" s="34" t="s">
        <v>397</v>
      </c>
      <c r="C193" s="314" t="s">
        <v>398</v>
      </c>
      <c r="D193" s="327" t="s">
        <v>67</v>
      </c>
      <c r="E193" s="54" t="s">
        <v>68</v>
      </c>
      <c r="F193" s="35" t="s">
        <v>1020</v>
      </c>
      <c r="G193" s="54" t="s">
        <v>69</v>
      </c>
      <c r="H193" s="54" t="s">
        <v>70</v>
      </c>
      <c r="I193" s="35" t="s">
        <v>326</v>
      </c>
      <c r="J193" s="54" t="s">
        <v>399</v>
      </c>
      <c r="K193" s="54" t="s">
        <v>400</v>
      </c>
      <c r="L193" s="56">
        <v>100000</v>
      </c>
      <c r="M193" s="56">
        <v>74000</v>
      </c>
      <c r="N193" s="57">
        <f t="shared" si="48"/>
        <v>100000</v>
      </c>
      <c r="O193" s="56"/>
      <c r="P193" s="56"/>
      <c r="Q193" s="56"/>
      <c r="R193" s="56">
        <v>45000</v>
      </c>
      <c r="S193" s="56"/>
      <c r="T193" s="56">
        <v>55000</v>
      </c>
      <c r="U193" s="56">
        <f t="shared" si="45"/>
        <v>50000</v>
      </c>
      <c r="V193" s="56"/>
      <c r="W193" s="56">
        <v>50000</v>
      </c>
      <c r="X193" s="56"/>
      <c r="Y193" s="56"/>
      <c r="Z193" s="56"/>
      <c r="AA193" s="57">
        <v>100000</v>
      </c>
      <c r="AB193" s="58">
        <v>74000</v>
      </c>
      <c r="AC193" s="58">
        <v>74000</v>
      </c>
      <c r="AD193" s="59">
        <v>0.74</v>
      </c>
      <c r="AE193" s="60">
        <v>74000</v>
      </c>
      <c r="AF193" s="61">
        <f t="shared" si="46"/>
        <v>0.74</v>
      </c>
      <c r="AG193" s="62" t="s">
        <v>1012</v>
      </c>
      <c r="AH193" s="62" t="s">
        <v>1337</v>
      </c>
      <c r="AI193" s="47"/>
      <c r="AJ193" s="47" t="s">
        <v>980</v>
      </c>
      <c r="AK193" s="47" t="s">
        <v>980</v>
      </c>
      <c r="AL193" s="47" t="s">
        <v>980</v>
      </c>
      <c r="AM193" s="47" t="s">
        <v>980</v>
      </c>
      <c r="AN193" s="47" t="s">
        <v>980</v>
      </c>
      <c r="AO193" s="47" t="s">
        <v>980</v>
      </c>
      <c r="AP193" s="47" t="s">
        <v>980</v>
      </c>
      <c r="AQ193" s="47" t="s">
        <v>1013</v>
      </c>
      <c r="AR193" s="47" t="s">
        <v>980</v>
      </c>
      <c r="AS193" s="47" t="s">
        <v>980</v>
      </c>
      <c r="AT193" s="47" t="s">
        <v>980</v>
      </c>
      <c r="AU193" s="47" t="s">
        <v>980</v>
      </c>
      <c r="AV193" s="47" t="s">
        <v>980</v>
      </c>
      <c r="AW193" s="47" t="s">
        <v>981</v>
      </c>
      <c r="AX193" s="47"/>
      <c r="AY193" s="47"/>
      <c r="AZ193" s="47"/>
      <c r="BA193" s="48">
        <v>2</v>
      </c>
      <c r="BB193" s="48">
        <v>3</v>
      </c>
      <c r="BC193" s="48">
        <v>4</v>
      </c>
      <c r="BD193" s="48">
        <v>4</v>
      </c>
      <c r="BE193" s="49">
        <f t="shared" si="47"/>
        <v>13</v>
      </c>
      <c r="BF193" s="50" t="s">
        <v>401</v>
      </c>
      <c r="BG193" s="7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</row>
    <row r="194" spans="1:92" s="53" customFormat="1" ht="47.25" hidden="1">
      <c r="A194" s="33"/>
      <c r="B194" s="34" t="s">
        <v>402</v>
      </c>
      <c r="C194" s="314" t="s">
        <v>403</v>
      </c>
      <c r="D194" s="327" t="s">
        <v>404</v>
      </c>
      <c r="E194" s="54" t="s">
        <v>405</v>
      </c>
      <c r="F194" s="35" t="s">
        <v>1041</v>
      </c>
      <c r="G194" s="55" t="s">
        <v>406</v>
      </c>
      <c r="H194" s="54" t="s">
        <v>407</v>
      </c>
      <c r="I194" s="35" t="s">
        <v>326</v>
      </c>
      <c r="J194" s="54" t="s">
        <v>238</v>
      </c>
      <c r="K194" s="54" t="s">
        <v>408</v>
      </c>
      <c r="L194" s="56">
        <v>158300</v>
      </c>
      <c r="M194" s="56">
        <v>118725</v>
      </c>
      <c r="N194" s="57">
        <f t="shared" si="48"/>
        <v>158300</v>
      </c>
      <c r="O194" s="56"/>
      <c r="P194" s="56"/>
      <c r="Q194" s="56"/>
      <c r="R194" s="56">
        <v>83300</v>
      </c>
      <c r="S194" s="56"/>
      <c r="T194" s="56">
        <v>75000</v>
      </c>
      <c r="U194" s="56">
        <v>0</v>
      </c>
      <c r="V194" s="56"/>
      <c r="W194" s="56"/>
      <c r="X194" s="56"/>
      <c r="Y194" s="56"/>
      <c r="Z194" s="56"/>
      <c r="AA194" s="57">
        <v>158300</v>
      </c>
      <c r="AB194" s="58">
        <v>118725</v>
      </c>
      <c r="AC194" s="58">
        <v>118700</v>
      </c>
      <c r="AD194" s="59">
        <v>0.75</v>
      </c>
      <c r="AE194" s="60">
        <v>118700</v>
      </c>
      <c r="AF194" s="61">
        <f t="shared" si="46"/>
        <v>0.7498420720151611</v>
      </c>
      <c r="AG194" s="62" t="s">
        <v>409</v>
      </c>
      <c r="AH194" s="62" t="s">
        <v>1155</v>
      </c>
      <c r="AI194" s="47"/>
      <c r="AJ194" s="47" t="s">
        <v>980</v>
      </c>
      <c r="AK194" s="47" t="s">
        <v>980</v>
      </c>
      <c r="AL194" s="47" t="s">
        <v>980</v>
      </c>
      <c r="AM194" s="47" t="s">
        <v>980</v>
      </c>
      <c r="AN194" s="47"/>
      <c r="AO194" s="47"/>
      <c r="AP194" s="47"/>
      <c r="AQ194" s="47"/>
      <c r="AR194" s="47" t="s">
        <v>980</v>
      </c>
      <c r="AS194" s="47" t="s">
        <v>980</v>
      </c>
      <c r="AT194" s="47" t="s">
        <v>980</v>
      </c>
      <c r="AU194" s="47" t="s">
        <v>980</v>
      </c>
      <c r="AV194" s="47" t="s">
        <v>980</v>
      </c>
      <c r="AW194" s="47" t="s">
        <v>980</v>
      </c>
      <c r="AX194" s="47">
        <v>39147</v>
      </c>
      <c r="AY194" s="47">
        <v>39148</v>
      </c>
      <c r="AZ194" s="47" t="s">
        <v>980</v>
      </c>
      <c r="BA194" s="48">
        <v>2</v>
      </c>
      <c r="BB194" s="48">
        <v>2</v>
      </c>
      <c r="BC194" s="48">
        <v>4</v>
      </c>
      <c r="BD194" s="48">
        <v>5</v>
      </c>
      <c r="BE194" s="49">
        <f t="shared" si="47"/>
        <v>13</v>
      </c>
      <c r="BF194" s="50" t="s">
        <v>410</v>
      </c>
      <c r="BG194" s="51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</row>
    <row r="195" spans="1:92" ht="47.25" hidden="1">
      <c r="A195" s="33"/>
      <c r="B195" s="34" t="s">
        <v>411</v>
      </c>
      <c r="C195" s="314" t="s">
        <v>412</v>
      </c>
      <c r="D195" s="327" t="s">
        <v>1139</v>
      </c>
      <c r="E195" s="54" t="s">
        <v>1140</v>
      </c>
      <c r="F195" s="35" t="s">
        <v>972</v>
      </c>
      <c r="G195" s="55" t="s">
        <v>1141</v>
      </c>
      <c r="H195" s="54" t="s">
        <v>1142</v>
      </c>
      <c r="I195" s="35" t="s">
        <v>326</v>
      </c>
      <c r="J195" s="54" t="s">
        <v>413</v>
      </c>
      <c r="K195" s="54" t="s">
        <v>1078</v>
      </c>
      <c r="L195" s="56">
        <v>392700</v>
      </c>
      <c r="M195" s="56">
        <v>294525</v>
      </c>
      <c r="N195" s="57">
        <f t="shared" si="48"/>
        <v>392700</v>
      </c>
      <c r="O195" s="56"/>
      <c r="P195" s="56"/>
      <c r="Q195" s="56">
        <v>392700</v>
      </c>
      <c r="R195" s="56"/>
      <c r="S195" s="56"/>
      <c r="T195" s="56"/>
      <c r="U195" s="56">
        <f>SUM(V195:Z195)</f>
        <v>0</v>
      </c>
      <c r="V195" s="56"/>
      <c r="W195" s="56"/>
      <c r="X195" s="56"/>
      <c r="Y195" s="56"/>
      <c r="Z195" s="56"/>
      <c r="AA195" s="57">
        <v>392700</v>
      </c>
      <c r="AB195" s="58">
        <v>294525</v>
      </c>
      <c r="AC195" s="58">
        <v>294500</v>
      </c>
      <c r="AD195" s="59">
        <v>0.75</v>
      </c>
      <c r="AE195" s="60">
        <v>294500</v>
      </c>
      <c r="AF195" s="61">
        <f t="shared" si="46"/>
        <v>0.7499363381716323</v>
      </c>
      <c r="AG195" s="62" t="s">
        <v>1001</v>
      </c>
      <c r="AH195" s="62" t="s">
        <v>1155</v>
      </c>
      <c r="AI195" s="47"/>
      <c r="AJ195" s="47" t="s">
        <v>980</v>
      </c>
      <c r="AK195" s="47" t="s">
        <v>980</v>
      </c>
      <c r="AL195" s="47" t="s">
        <v>980</v>
      </c>
      <c r="AM195" s="47" t="s">
        <v>980</v>
      </c>
      <c r="AN195" s="47"/>
      <c r="AO195" s="47"/>
      <c r="AP195" s="47"/>
      <c r="AQ195" s="47"/>
      <c r="AR195" s="47" t="s">
        <v>980</v>
      </c>
      <c r="AS195" s="47" t="s">
        <v>980</v>
      </c>
      <c r="AT195" s="47" t="s">
        <v>980</v>
      </c>
      <c r="AU195" s="47" t="s">
        <v>980</v>
      </c>
      <c r="AV195" s="47" t="s">
        <v>980</v>
      </c>
      <c r="AW195" s="47" t="s">
        <v>1014</v>
      </c>
      <c r="AX195" s="47">
        <v>39147</v>
      </c>
      <c r="AY195" s="47"/>
      <c r="AZ195" s="47" t="s">
        <v>980</v>
      </c>
      <c r="BA195" s="48">
        <v>3</v>
      </c>
      <c r="BB195" s="48">
        <v>2</v>
      </c>
      <c r="BC195" s="48">
        <v>4</v>
      </c>
      <c r="BD195" s="48">
        <v>4</v>
      </c>
      <c r="BE195" s="49">
        <f t="shared" si="47"/>
        <v>13</v>
      </c>
      <c r="BF195" s="50" t="s">
        <v>1731</v>
      </c>
      <c r="BG195" s="7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</row>
    <row r="196" spans="1:92" ht="31.5" hidden="1">
      <c r="A196" s="33"/>
      <c r="B196" s="34" t="s">
        <v>414</v>
      </c>
      <c r="C196" s="314" t="s">
        <v>415</v>
      </c>
      <c r="D196" s="328" t="s">
        <v>416</v>
      </c>
      <c r="E196" s="63" t="s">
        <v>417</v>
      </c>
      <c r="F196" s="64" t="s">
        <v>1041</v>
      </c>
      <c r="G196" s="55" t="s">
        <v>418</v>
      </c>
      <c r="H196" s="63" t="s">
        <v>419</v>
      </c>
      <c r="I196" s="64" t="s">
        <v>326</v>
      </c>
      <c r="J196" s="63" t="s">
        <v>420</v>
      </c>
      <c r="K196" s="63" t="s">
        <v>104</v>
      </c>
      <c r="L196" s="57">
        <v>350000</v>
      </c>
      <c r="M196" s="57">
        <v>262500</v>
      </c>
      <c r="N196" s="57">
        <f t="shared" si="48"/>
        <v>350000</v>
      </c>
      <c r="O196" s="57"/>
      <c r="P196" s="57"/>
      <c r="Q196" s="57">
        <v>250000</v>
      </c>
      <c r="R196" s="57">
        <v>100000</v>
      </c>
      <c r="S196" s="57"/>
      <c r="T196" s="57"/>
      <c r="U196" s="56">
        <f>SUM(V196:Z196)</f>
        <v>0</v>
      </c>
      <c r="V196" s="57"/>
      <c r="W196" s="57"/>
      <c r="X196" s="57"/>
      <c r="Y196" s="57"/>
      <c r="Z196" s="57"/>
      <c r="AA196" s="57">
        <v>350000</v>
      </c>
      <c r="AB196" s="58">
        <v>262500</v>
      </c>
      <c r="AC196" s="58">
        <v>262500</v>
      </c>
      <c r="AD196" s="59">
        <v>0.75</v>
      </c>
      <c r="AE196" s="60">
        <v>262500</v>
      </c>
      <c r="AF196" s="61">
        <f t="shared" si="46"/>
        <v>0.75</v>
      </c>
      <c r="AG196" s="62" t="s">
        <v>1012</v>
      </c>
      <c r="AH196" s="62" t="s">
        <v>1062</v>
      </c>
      <c r="AI196" s="47"/>
      <c r="AJ196" s="47" t="s">
        <v>980</v>
      </c>
      <c r="AK196" s="47" t="s">
        <v>980</v>
      </c>
      <c r="AL196" s="47" t="s">
        <v>980</v>
      </c>
      <c r="AM196" s="47" t="s">
        <v>980</v>
      </c>
      <c r="AN196" s="47" t="s">
        <v>980</v>
      </c>
      <c r="AO196" s="47"/>
      <c r="AP196" s="47"/>
      <c r="AQ196" s="47"/>
      <c r="AR196" s="47" t="s">
        <v>980</v>
      </c>
      <c r="AS196" s="47" t="s">
        <v>980</v>
      </c>
      <c r="AT196" s="47" t="s">
        <v>980</v>
      </c>
      <c r="AU196" s="47" t="s">
        <v>980</v>
      </c>
      <c r="AV196" s="47" t="s">
        <v>980</v>
      </c>
      <c r="AW196" s="47" t="s">
        <v>981</v>
      </c>
      <c r="AX196" s="47"/>
      <c r="AY196" s="47"/>
      <c r="AZ196" s="47"/>
      <c r="BA196" s="48">
        <v>3</v>
      </c>
      <c r="BB196" s="48">
        <v>2</v>
      </c>
      <c r="BC196" s="48">
        <v>4</v>
      </c>
      <c r="BD196" s="48">
        <v>4</v>
      </c>
      <c r="BE196" s="49">
        <f t="shared" si="47"/>
        <v>13</v>
      </c>
      <c r="BF196" s="50" t="s">
        <v>421</v>
      </c>
      <c r="BG196" s="7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</row>
    <row r="197" spans="1:92" ht="31.5" hidden="1">
      <c r="A197" s="33"/>
      <c r="B197" s="34" t="s">
        <v>422</v>
      </c>
      <c r="C197" s="314" t="s">
        <v>423</v>
      </c>
      <c r="D197" s="327" t="s">
        <v>424</v>
      </c>
      <c r="E197" s="54" t="s">
        <v>425</v>
      </c>
      <c r="F197" s="35" t="s">
        <v>1041</v>
      </c>
      <c r="G197" s="55" t="s">
        <v>426</v>
      </c>
      <c r="H197" s="54" t="s">
        <v>427</v>
      </c>
      <c r="I197" s="35" t="s">
        <v>326</v>
      </c>
      <c r="J197" s="54" t="s">
        <v>428</v>
      </c>
      <c r="K197" s="54" t="s">
        <v>104</v>
      </c>
      <c r="L197" s="56">
        <v>200000</v>
      </c>
      <c r="M197" s="56">
        <v>150000</v>
      </c>
      <c r="N197" s="57">
        <f t="shared" si="48"/>
        <v>200000</v>
      </c>
      <c r="O197" s="56"/>
      <c r="P197" s="56"/>
      <c r="Q197" s="56">
        <v>150000</v>
      </c>
      <c r="R197" s="56">
        <v>50000</v>
      </c>
      <c r="S197" s="56"/>
      <c r="T197" s="56"/>
      <c r="U197" s="56">
        <f>SUM(V197:Z197)</f>
        <v>0</v>
      </c>
      <c r="V197" s="56"/>
      <c r="W197" s="56"/>
      <c r="X197" s="56"/>
      <c r="Y197" s="56"/>
      <c r="Z197" s="56"/>
      <c r="AA197" s="57">
        <v>200000</v>
      </c>
      <c r="AB197" s="58">
        <v>150000</v>
      </c>
      <c r="AC197" s="58">
        <v>150000</v>
      </c>
      <c r="AD197" s="59">
        <v>0.75</v>
      </c>
      <c r="AE197" s="60">
        <v>150000</v>
      </c>
      <c r="AF197" s="61">
        <f t="shared" si="46"/>
        <v>0.75</v>
      </c>
      <c r="AG197" s="62" t="s">
        <v>1001</v>
      </c>
      <c r="AH197" s="62" t="s">
        <v>1155</v>
      </c>
      <c r="AI197" s="47"/>
      <c r="AJ197" s="47" t="s">
        <v>980</v>
      </c>
      <c r="AK197" s="47" t="s">
        <v>980</v>
      </c>
      <c r="AL197" s="47" t="s">
        <v>980</v>
      </c>
      <c r="AM197" s="47" t="s">
        <v>980</v>
      </c>
      <c r="AN197" s="47" t="s">
        <v>980</v>
      </c>
      <c r="AO197" s="47"/>
      <c r="AP197" s="47"/>
      <c r="AQ197" s="47"/>
      <c r="AR197" s="47" t="s">
        <v>980</v>
      </c>
      <c r="AS197" s="47" t="s">
        <v>980</v>
      </c>
      <c r="AT197" s="47" t="s">
        <v>980</v>
      </c>
      <c r="AU197" s="47" t="s">
        <v>980</v>
      </c>
      <c r="AV197" s="47" t="s">
        <v>980</v>
      </c>
      <c r="AW197" s="47" t="s">
        <v>980</v>
      </c>
      <c r="AX197" s="47">
        <v>39146</v>
      </c>
      <c r="AY197" s="47">
        <v>39148</v>
      </c>
      <c r="AZ197" s="47" t="s">
        <v>980</v>
      </c>
      <c r="BA197" s="48">
        <v>2</v>
      </c>
      <c r="BB197" s="48">
        <v>2</v>
      </c>
      <c r="BC197" s="48">
        <v>4</v>
      </c>
      <c r="BD197" s="48">
        <v>5</v>
      </c>
      <c r="BE197" s="49">
        <f t="shared" si="47"/>
        <v>13</v>
      </c>
      <c r="BF197" s="50" t="s">
        <v>1731</v>
      </c>
      <c r="BG197" s="7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</row>
    <row r="198" spans="1:92" ht="47.25" hidden="1">
      <c r="A198" s="33"/>
      <c r="B198" s="34" t="s">
        <v>429</v>
      </c>
      <c r="C198" s="314" t="s">
        <v>430</v>
      </c>
      <c r="D198" s="327" t="s">
        <v>1225</v>
      </c>
      <c r="E198" s="54" t="s">
        <v>431</v>
      </c>
      <c r="F198" s="35" t="s">
        <v>1041</v>
      </c>
      <c r="G198" s="54" t="s">
        <v>432</v>
      </c>
      <c r="H198" s="54" t="s">
        <v>433</v>
      </c>
      <c r="I198" s="35" t="s">
        <v>326</v>
      </c>
      <c r="J198" s="54" t="s">
        <v>434</v>
      </c>
      <c r="K198" s="54" t="s">
        <v>435</v>
      </c>
      <c r="L198" s="56">
        <v>180250</v>
      </c>
      <c r="M198" s="56">
        <v>129780</v>
      </c>
      <c r="N198" s="57">
        <v>180250</v>
      </c>
      <c r="O198" s="56">
        <v>29750</v>
      </c>
      <c r="P198" s="56"/>
      <c r="Q198" s="56">
        <v>114800</v>
      </c>
      <c r="R198" s="56">
        <v>35700</v>
      </c>
      <c r="S198" s="56"/>
      <c r="T198" s="56"/>
      <c r="U198" s="56">
        <f>SUM(V198:Z198)</f>
        <v>136400</v>
      </c>
      <c r="V198" s="56">
        <v>42600</v>
      </c>
      <c r="W198" s="56">
        <v>20000</v>
      </c>
      <c r="X198" s="56">
        <v>17850</v>
      </c>
      <c r="Y198" s="56">
        <v>41650</v>
      </c>
      <c r="Z198" s="56">
        <v>14300</v>
      </c>
      <c r="AA198" s="57">
        <v>180250</v>
      </c>
      <c r="AB198" s="58">
        <v>129780</v>
      </c>
      <c r="AC198" s="58">
        <v>129700</v>
      </c>
      <c r="AD198" s="59">
        <v>0.72</v>
      </c>
      <c r="AE198" s="60">
        <v>129700</v>
      </c>
      <c r="AF198" s="61">
        <f t="shared" si="46"/>
        <v>0.7195561719833564</v>
      </c>
      <c r="AG198" s="62" t="s">
        <v>1012</v>
      </c>
      <c r="AH198" s="62" t="s">
        <v>991</v>
      </c>
      <c r="AI198" s="47"/>
      <c r="AJ198" s="47" t="s">
        <v>980</v>
      </c>
      <c r="AK198" s="47" t="s">
        <v>980</v>
      </c>
      <c r="AL198" s="47" t="s">
        <v>980</v>
      </c>
      <c r="AM198" s="47" t="s">
        <v>980</v>
      </c>
      <c r="AN198" s="47" t="s">
        <v>980</v>
      </c>
      <c r="AO198" s="47" t="s">
        <v>1013</v>
      </c>
      <c r="AP198" s="47" t="s">
        <v>1013</v>
      </c>
      <c r="AQ198" s="47" t="s">
        <v>980</v>
      </c>
      <c r="AR198" s="47" t="s">
        <v>980</v>
      </c>
      <c r="AS198" s="47" t="s">
        <v>980</v>
      </c>
      <c r="AT198" s="47" t="s">
        <v>980</v>
      </c>
      <c r="AU198" s="47" t="s">
        <v>980</v>
      </c>
      <c r="AV198" s="47" t="s">
        <v>980</v>
      </c>
      <c r="AW198" s="47" t="s">
        <v>1014</v>
      </c>
      <c r="AX198" s="47">
        <v>39147</v>
      </c>
      <c r="AY198" s="47"/>
      <c r="AZ198" s="47" t="s">
        <v>980</v>
      </c>
      <c r="BA198" s="48">
        <v>2</v>
      </c>
      <c r="BB198" s="48">
        <v>2</v>
      </c>
      <c r="BC198" s="48">
        <v>4</v>
      </c>
      <c r="BD198" s="48">
        <v>5</v>
      </c>
      <c r="BE198" s="49">
        <f t="shared" si="47"/>
        <v>13</v>
      </c>
      <c r="BF198" s="50" t="s">
        <v>1015</v>
      </c>
      <c r="BG198" s="7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</row>
    <row r="199" spans="1:92" ht="15.75" hidden="1">
      <c r="A199" s="33"/>
      <c r="B199" s="68" t="s">
        <v>1175</v>
      </c>
      <c r="C199" s="315"/>
      <c r="D199" s="329"/>
      <c r="E199" s="69"/>
      <c r="F199" s="69"/>
      <c r="G199" s="55"/>
      <c r="H199" s="54"/>
      <c r="I199" s="35"/>
      <c r="J199" s="54"/>
      <c r="K199" s="54"/>
      <c r="L199" s="56"/>
      <c r="M199" s="56"/>
      <c r="N199" s="57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7"/>
      <c r="AB199" s="58"/>
      <c r="AC199" s="58"/>
      <c r="AD199" s="59"/>
      <c r="AE199" s="60">
        <f>SUM(AE182:AE198)</f>
        <v>3757300</v>
      </c>
      <c r="AF199" s="47"/>
      <c r="AG199" s="62"/>
      <c r="AH199" s="62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8"/>
      <c r="BB199" s="48"/>
      <c r="BC199" s="48"/>
      <c r="BD199" s="48"/>
      <c r="BE199" s="49"/>
      <c r="BF199" s="50"/>
      <c r="BG199" s="7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</row>
    <row r="200" spans="1:92" ht="50.25" customHeight="1">
      <c r="A200" s="33"/>
      <c r="B200" s="34" t="s">
        <v>436</v>
      </c>
      <c r="C200" s="314" t="s">
        <v>437</v>
      </c>
      <c r="D200" s="327" t="s">
        <v>67</v>
      </c>
      <c r="E200" s="54" t="s">
        <v>68</v>
      </c>
      <c r="F200" s="35" t="s">
        <v>1020</v>
      </c>
      <c r="G200" s="54" t="s">
        <v>69</v>
      </c>
      <c r="H200" s="54" t="s">
        <v>70</v>
      </c>
      <c r="I200" s="35" t="s">
        <v>326</v>
      </c>
      <c r="J200" s="54" t="s">
        <v>438</v>
      </c>
      <c r="K200" s="54" t="s">
        <v>400</v>
      </c>
      <c r="L200" s="56">
        <v>100000</v>
      </c>
      <c r="M200" s="56">
        <v>75000</v>
      </c>
      <c r="N200" s="57">
        <f aca="true" t="shared" si="49" ref="N200:N217">SUM(O200:T200)</f>
        <v>100000</v>
      </c>
      <c r="O200" s="56"/>
      <c r="P200" s="56"/>
      <c r="Q200" s="56"/>
      <c r="R200" s="56">
        <v>40000</v>
      </c>
      <c r="S200" s="56"/>
      <c r="T200" s="56">
        <v>60000</v>
      </c>
      <c r="U200" s="56">
        <f aca="true" t="shared" si="50" ref="U200:U217">SUM(V200:Z200)</f>
        <v>35000</v>
      </c>
      <c r="V200" s="56"/>
      <c r="W200" s="56">
        <v>35000</v>
      </c>
      <c r="X200" s="56"/>
      <c r="Y200" s="56"/>
      <c r="Z200" s="56"/>
      <c r="AA200" s="57">
        <v>100000</v>
      </c>
      <c r="AB200" s="58">
        <v>75000</v>
      </c>
      <c r="AC200" s="58">
        <v>75000</v>
      </c>
      <c r="AD200" s="59">
        <v>0.75</v>
      </c>
      <c r="AE200" s="60">
        <v>75000</v>
      </c>
      <c r="AF200" s="61">
        <f aca="true" t="shared" si="51" ref="AF200:AF217">(AE200/L200)</f>
        <v>0.75</v>
      </c>
      <c r="AG200" s="62" t="s">
        <v>1012</v>
      </c>
      <c r="AH200" s="62" t="s">
        <v>1337</v>
      </c>
      <c r="AI200" s="47"/>
      <c r="AJ200" s="47" t="s">
        <v>980</v>
      </c>
      <c r="AK200" s="47" t="s">
        <v>980</v>
      </c>
      <c r="AL200" s="47" t="s">
        <v>980</v>
      </c>
      <c r="AM200" s="47" t="s">
        <v>980</v>
      </c>
      <c r="AN200" s="47" t="s">
        <v>980</v>
      </c>
      <c r="AO200" s="47" t="s">
        <v>980</v>
      </c>
      <c r="AP200" s="47" t="s">
        <v>980</v>
      </c>
      <c r="AQ200" s="47" t="s">
        <v>1013</v>
      </c>
      <c r="AR200" s="47" t="s">
        <v>980</v>
      </c>
      <c r="AS200" s="47" t="s">
        <v>980</v>
      </c>
      <c r="AT200" s="47" t="s">
        <v>980</v>
      </c>
      <c r="AU200" s="47" t="s">
        <v>980</v>
      </c>
      <c r="AV200" s="47" t="s">
        <v>980</v>
      </c>
      <c r="AW200" s="47" t="s">
        <v>981</v>
      </c>
      <c r="AX200" s="47"/>
      <c r="AY200" s="47"/>
      <c r="AZ200" s="47"/>
      <c r="BA200" s="48">
        <v>2</v>
      </c>
      <c r="BB200" s="48">
        <v>3</v>
      </c>
      <c r="BC200" s="48">
        <v>4</v>
      </c>
      <c r="BD200" s="48">
        <v>4</v>
      </c>
      <c r="BE200" s="49">
        <f aca="true" t="shared" si="52" ref="BE200:BE217">SUM(BA200:BD200)</f>
        <v>13</v>
      </c>
      <c r="BF200" s="50"/>
      <c r="BG200" s="7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</row>
    <row r="201" spans="1:92" ht="48" customHeight="1">
      <c r="A201" s="33"/>
      <c r="B201" s="34" t="s">
        <v>439</v>
      </c>
      <c r="C201" s="314" t="s">
        <v>440</v>
      </c>
      <c r="D201" s="327" t="s">
        <v>67</v>
      </c>
      <c r="E201" s="54" t="s">
        <v>68</v>
      </c>
      <c r="F201" s="35" t="s">
        <v>1020</v>
      </c>
      <c r="G201" s="54" t="s">
        <v>69</v>
      </c>
      <c r="H201" s="54" t="s">
        <v>70</v>
      </c>
      <c r="I201" s="35" t="s">
        <v>326</v>
      </c>
      <c r="J201" s="54" t="s">
        <v>441</v>
      </c>
      <c r="K201" s="54" t="s">
        <v>400</v>
      </c>
      <c r="L201" s="56">
        <v>139000</v>
      </c>
      <c r="M201" s="56">
        <v>104000</v>
      </c>
      <c r="N201" s="57">
        <f t="shared" si="49"/>
        <v>139000</v>
      </c>
      <c r="O201" s="56"/>
      <c r="P201" s="56"/>
      <c r="Q201" s="56"/>
      <c r="R201" s="56">
        <v>55000</v>
      </c>
      <c r="S201" s="56"/>
      <c r="T201" s="56">
        <v>84000</v>
      </c>
      <c r="U201" s="56">
        <f t="shared" si="50"/>
        <v>75000</v>
      </c>
      <c r="V201" s="56"/>
      <c r="W201" s="56">
        <v>75000</v>
      </c>
      <c r="X201" s="56"/>
      <c r="Y201" s="56"/>
      <c r="Z201" s="56"/>
      <c r="AA201" s="57">
        <v>139000</v>
      </c>
      <c r="AB201" s="58">
        <v>104000</v>
      </c>
      <c r="AC201" s="58">
        <v>104000</v>
      </c>
      <c r="AD201" s="59">
        <v>0.75</v>
      </c>
      <c r="AE201" s="60">
        <v>104000</v>
      </c>
      <c r="AF201" s="61">
        <f t="shared" si="51"/>
        <v>0.7482014388489209</v>
      </c>
      <c r="AG201" s="62" t="s">
        <v>1012</v>
      </c>
      <c r="AH201" s="62" t="s">
        <v>1337</v>
      </c>
      <c r="AI201" s="47"/>
      <c r="AJ201" s="47" t="s">
        <v>980</v>
      </c>
      <c r="AK201" s="47" t="s">
        <v>980</v>
      </c>
      <c r="AL201" s="47" t="s">
        <v>980</v>
      </c>
      <c r="AM201" s="47" t="s">
        <v>980</v>
      </c>
      <c r="AN201" s="47" t="s">
        <v>980</v>
      </c>
      <c r="AO201" s="47" t="s">
        <v>980</v>
      </c>
      <c r="AP201" s="47" t="s">
        <v>980</v>
      </c>
      <c r="AQ201" s="47" t="s">
        <v>1013</v>
      </c>
      <c r="AR201" s="47" t="s">
        <v>980</v>
      </c>
      <c r="AS201" s="47" t="s">
        <v>980</v>
      </c>
      <c r="AT201" s="47" t="s">
        <v>980</v>
      </c>
      <c r="AU201" s="47" t="s">
        <v>980</v>
      </c>
      <c r="AV201" s="47" t="s">
        <v>980</v>
      </c>
      <c r="AW201" s="47" t="s">
        <v>981</v>
      </c>
      <c r="AX201" s="47"/>
      <c r="AY201" s="47"/>
      <c r="AZ201" s="47"/>
      <c r="BA201" s="48">
        <v>2</v>
      </c>
      <c r="BB201" s="48">
        <v>3</v>
      </c>
      <c r="BC201" s="48">
        <v>4</v>
      </c>
      <c r="BD201" s="48">
        <v>4</v>
      </c>
      <c r="BE201" s="49">
        <f t="shared" si="52"/>
        <v>13</v>
      </c>
      <c r="BF201" s="50"/>
      <c r="BG201" s="7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</row>
    <row r="202" spans="1:92" ht="82.5" customHeight="1">
      <c r="A202" s="33"/>
      <c r="B202" s="34" t="s">
        <v>442</v>
      </c>
      <c r="C202" s="314" t="s">
        <v>443</v>
      </c>
      <c r="D202" s="327" t="s">
        <v>444</v>
      </c>
      <c r="E202" s="54" t="s">
        <v>445</v>
      </c>
      <c r="F202" s="35" t="s">
        <v>1041</v>
      </c>
      <c r="G202" s="54" t="s">
        <v>446</v>
      </c>
      <c r="H202" s="54" t="s">
        <v>447</v>
      </c>
      <c r="I202" s="35" t="s">
        <v>326</v>
      </c>
      <c r="J202" s="54" t="s">
        <v>448</v>
      </c>
      <c r="K202" s="54" t="s">
        <v>369</v>
      </c>
      <c r="L202" s="56">
        <v>146000</v>
      </c>
      <c r="M202" s="56">
        <v>109000</v>
      </c>
      <c r="N202" s="57">
        <f t="shared" si="49"/>
        <v>146000</v>
      </c>
      <c r="O202" s="56"/>
      <c r="P202" s="56"/>
      <c r="Q202" s="56">
        <v>126000</v>
      </c>
      <c r="R202" s="56">
        <v>20000</v>
      </c>
      <c r="S202" s="56"/>
      <c r="T202" s="56"/>
      <c r="U202" s="56">
        <f t="shared" si="50"/>
        <v>0</v>
      </c>
      <c r="V202" s="56"/>
      <c r="W202" s="56"/>
      <c r="X202" s="56"/>
      <c r="Y202" s="56"/>
      <c r="Z202" s="56"/>
      <c r="AA202" s="57">
        <v>146000</v>
      </c>
      <c r="AB202" s="58">
        <v>109000</v>
      </c>
      <c r="AC202" s="58">
        <v>109000</v>
      </c>
      <c r="AD202" s="59">
        <v>0.75</v>
      </c>
      <c r="AE202" s="60">
        <v>109000</v>
      </c>
      <c r="AF202" s="61">
        <f t="shared" si="51"/>
        <v>0.7465753424657534</v>
      </c>
      <c r="AG202" s="62" t="s">
        <v>1098</v>
      </c>
      <c r="AH202" s="62" t="s">
        <v>1155</v>
      </c>
      <c r="AI202" s="47"/>
      <c r="AJ202" s="47" t="s">
        <v>980</v>
      </c>
      <c r="AK202" s="47" t="s">
        <v>980</v>
      </c>
      <c r="AL202" s="47" t="s">
        <v>980</v>
      </c>
      <c r="AM202" s="47" t="s">
        <v>980</v>
      </c>
      <c r="AN202" s="47"/>
      <c r="AO202" s="47"/>
      <c r="AP202" s="47"/>
      <c r="AQ202" s="47"/>
      <c r="AR202" s="47" t="s">
        <v>980</v>
      </c>
      <c r="AS202" s="47" t="s">
        <v>980</v>
      </c>
      <c r="AT202" s="47" t="s">
        <v>980</v>
      </c>
      <c r="AU202" s="47" t="s">
        <v>980</v>
      </c>
      <c r="AV202" s="47" t="s">
        <v>980</v>
      </c>
      <c r="AW202" s="47" t="s">
        <v>1014</v>
      </c>
      <c r="AX202" s="47">
        <v>39147</v>
      </c>
      <c r="AY202" s="47"/>
      <c r="AZ202" s="47" t="s">
        <v>980</v>
      </c>
      <c r="BA202" s="48">
        <v>2</v>
      </c>
      <c r="BB202" s="48">
        <v>2</v>
      </c>
      <c r="BC202" s="48">
        <v>4</v>
      </c>
      <c r="BD202" s="48">
        <v>5</v>
      </c>
      <c r="BE202" s="49">
        <f t="shared" si="52"/>
        <v>13</v>
      </c>
      <c r="BF202" s="50"/>
      <c r="BG202" s="7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</row>
    <row r="203" spans="1:92" ht="39" customHeight="1">
      <c r="A203" s="33"/>
      <c r="B203" s="34" t="s">
        <v>449</v>
      </c>
      <c r="C203" s="314" t="s">
        <v>450</v>
      </c>
      <c r="D203" s="327" t="s">
        <v>1218</v>
      </c>
      <c r="E203" s="54" t="s">
        <v>1219</v>
      </c>
      <c r="F203" s="35" t="s">
        <v>972</v>
      </c>
      <c r="G203" s="54" t="s">
        <v>451</v>
      </c>
      <c r="H203" s="54" t="s">
        <v>452</v>
      </c>
      <c r="I203" s="35" t="s">
        <v>326</v>
      </c>
      <c r="J203" s="54" t="s">
        <v>453</v>
      </c>
      <c r="K203" s="54" t="s">
        <v>454</v>
      </c>
      <c r="L203" s="56">
        <v>120000</v>
      </c>
      <c r="M203" s="56">
        <v>60000</v>
      </c>
      <c r="N203" s="57">
        <f t="shared" si="49"/>
        <v>120000</v>
      </c>
      <c r="O203" s="56"/>
      <c r="P203" s="56"/>
      <c r="Q203" s="56"/>
      <c r="R203" s="56">
        <v>120000</v>
      </c>
      <c r="S203" s="56"/>
      <c r="T203" s="56"/>
      <c r="U203" s="56">
        <f t="shared" si="50"/>
        <v>0</v>
      </c>
      <c r="V203" s="56"/>
      <c r="W203" s="56"/>
      <c r="X203" s="56"/>
      <c r="Y203" s="56"/>
      <c r="Z203" s="56"/>
      <c r="AA203" s="57">
        <v>120000</v>
      </c>
      <c r="AB203" s="58">
        <v>60000</v>
      </c>
      <c r="AC203" s="58">
        <v>60000</v>
      </c>
      <c r="AD203" s="59">
        <v>0.5</v>
      </c>
      <c r="AE203" s="60">
        <v>60000</v>
      </c>
      <c r="AF203" s="61">
        <f t="shared" si="51"/>
        <v>0.5</v>
      </c>
      <c r="AG203" s="62" t="s">
        <v>1012</v>
      </c>
      <c r="AH203" s="62" t="s">
        <v>1155</v>
      </c>
      <c r="AI203" s="47"/>
      <c r="AJ203" s="47" t="s">
        <v>980</v>
      </c>
      <c r="AK203" s="47" t="s">
        <v>980</v>
      </c>
      <c r="AL203" s="47" t="s">
        <v>980</v>
      </c>
      <c r="AM203" s="47" t="s">
        <v>980</v>
      </c>
      <c r="AN203" s="47" t="s">
        <v>980</v>
      </c>
      <c r="AO203" s="47" t="s">
        <v>1013</v>
      </c>
      <c r="AP203" s="47" t="s">
        <v>1013</v>
      </c>
      <c r="AQ203" s="47" t="s">
        <v>1013</v>
      </c>
      <c r="AR203" s="47" t="s">
        <v>980</v>
      </c>
      <c r="AS203" s="47" t="s">
        <v>980</v>
      </c>
      <c r="AT203" s="47" t="s">
        <v>980</v>
      </c>
      <c r="AU203" s="47" t="s">
        <v>980</v>
      </c>
      <c r="AV203" s="47" t="s">
        <v>980</v>
      </c>
      <c r="AW203" s="47" t="s">
        <v>981</v>
      </c>
      <c r="AX203" s="47"/>
      <c r="AY203" s="47"/>
      <c r="AZ203" s="47"/>
      <c r="BA203" s="48">
        <v>2</v>
      </c>
      <c r="BB203" s="48">
        <v>3</v>
      </c>
      <c r="BC203" s="48">
        <v>4</v>
      </c>
      <c r="BD203" s="48">
        <v>4</v>
      </c>
      <c r="BE203" s="49">
        <f t="shared" si="52"/>
        <v>13</v>
      </c>
      <c r="BF203" s="50"/>
      <c r="BG203" s="7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</row>
    <row r="204" spans="1:92" ht="47.25">
      <c r="A204" s="33"/>
      <c r="B204" s="34" t="s">
        <v>455</v>
      </c>
      <c r="C204" s="314" t="s">
        <v>456</v>
      </c>
      <c r="D204" s="327" t="s">
        <v>1561</v>
      </c>
      <c r="E204" s="54" t="s">
        <v>1562</v>
      </c>
      <c r="F204" s="35" t="s">
        <v>1041</v>
      </c>
      <c r="G204" s="55" t="s">
        <v>1563</v>
      </c>
      <c r="H204" s="54" t="s">
        <v>1564</v>
      </c>
      <c r="I204" s="35" t="s">
        <v>326</v>
      </c>
      <c r="J204" s="54" t="s">
        <v>457</v>
      </c>
      <c r="K204" s="54" t="s">
        <v>458</v>
      </c>
      <c r="L204" s="56">
        <v>200000</v>
      </c>
      <c r="M204" s="56">
        <v>150000</v>
      </c>
      <c r="N204" s="57">
        <f t="shared" si="49"/>
        <v>200000</v>
      </c>
      <c r="O204" s="56"/>
      <c r="P204" s="56"/>
      <c r="Q204" s="56"/>
      <c r="R204" s="56">
        <v>100000</v>
      </c>
      <c r="S204" s="56"/>
      <c r="T204" s="56">
        <v>100000</v>
      </c>
      <c r="U204" s="56">
        <f t="shared" si="50"/>
        <v>400000</v>
      </c>
      <c r="V204" s="56">
        <v>160000</v>
      </c>
      <c r="W204" s="56">
        <v>40000</v>
      </c>
      <c r="X204" s="56">
        <v>40000</v>
      </c>
      <c r="Y204" s="56">
        <v>160000</v>
      </c>
      <c r="Z204" s="56"/>
      <c r="AA204" s="57">
        <v>200000</v>
      </c>
      <c r="AB204" s="58">
        <v>150000</v>
      </c>
      <c r="AC204" s="58">
        <v>150000</v>
      </c>
      <c r="AD204" s="59">
        <v>0.75</v>
      </c>
      <c r="AE204" s="60">
        <v>150000</v>
      </c>
      <c r="AF204" s="61">
        <f t="shared" si="51"/>
        <v>0.75</v>
      </c>
      <c r="AG204" s="62" t="s">
        <v>978</v>
      </c>
      <c r="AH204" s="62" t="s">
        <v>1155</v>
      </c>
      <c r="AI204" s="47"/>
      <c r="AJ204" s="47" t="s">
        <v>980</v>
      </c>
      <c r="AK204" s="47" t="s">
        <v>980</v>
      </c>
      <c r="AL204" s="47" t="s">
        <v>980</v>
      </c>
      <c r="AM204" s="47" t="s">
        <v>980</v>
      </c>
      <c r="AN204" s="47" t="s">
        <v>980</v>
      </c>
      <c r="AO204" s="47"/>
      <c r="AP204" s="47"/>
      <c r="AQ204" s="47"/>
      <c r="AR204" s="47" t="s">
        <v>980</v>
      </c>
      <c r="AS204" s="47" t="s">
        <v>980</v>
      </c>
      <c r="AT204" s="47" t="s">
        <v>980</v>
      </c>
      <c r="AU204" s="47" t="s">
        <v>980</v>
      </c>
      <c r="AV204" s="47" t="s">
        <v>980</v>
      </c>
      <c r="AW204" s="47" t="s">
        <v>981</v>
      </c>
      <c r="AX204" s="47"/>
      <c r="AY204" s="47"/>
      <c r="AZ204" s="47"/>
      <c r="BA204" s="48">
        <v>2</v>
      </c>
      <c r="BB204" s="48">
        <v>4</v>
      </c>
      <c r="BC204" s="48">
        <v>4</v>
      </c>
      <c r="BD204" s="48">
        <v>3</v>
      </c>
      <c r="BE204" s="49">
        <f t="shared" si="52"/>
        <v>13</v>
      </c>
      <c r="BF204" s="50"/>
      <c r="BG204" s="7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</row>
    <row r="205" spans="1:92" ht="47.25">
      <c r="A205" s="33"/>
      <c r="B205" s="34" t="s">
        <v>459</v>
      </c>
      <c r="C205" s="314" t="s">
        <v>1432</v>
      </c>
      <c r="D205" s="327" t="s">
        <v>1433</v>
      </c>
      <c r="E205" s="54" t="s">
        <v>1434</v>
      </c>
      <c r="F205" s="35" t="s">
        <v>972</v>
      </c>
      <c r="G205" s="54" t="s">
        <v>1435</v>
      </c>
      <c r="H205" s="54" t="s">
        <v>1436</v>
      </c>
      <c r="I205" s="35" t="s">
        <v>326</v>
      </c>
      <c r="J205" s="54" t="s">
        <v>460</v>
      </c>
      <c r="K205" s="54" t="s">
        <v>927</v>
      </c>
      <c r="L205" s="56">
        <v>70000</v>
      </c>
      <c r="M205" s="56">
        <v>52500</v>
      </c>
      <c r="N205" s="57">
        <f t="shared" si="49"/>
        <v>70000</v>
      </c>
      <c r="O205" s="56"/>
      <c r="P205" s="56"/>
      <c r="Q205" s="56">
        <v>70000</v>
      </c>
      <c r="R205" s="56"/>
      <c r="S205" s="56"/>
      <c r="T205" s="56"/>
      <c r="U205" s="56">
        <f t="shared" si="50"/>
        <v>0</v>
      </c>
      <c r="V205" s="56"/>
      <c r="W205" s="56"/>
      <c r="X205" s="56"/>
      <c r="Y205" s="56"/>
      <c r="Z205" s="56"/>
      <c r="AA205" s="56">
        <v>70000</v>
      </c>
      <c r="AB205" s="58">
        <v>52500</v>
      </c>
      <c r="AC205" s="58">
        <v>52500</v>
      </c>
      <c r="AD205" s="59">
        <v>0.75</v>
      </c>
      <c r="AE205" s="60">
        <v>52500</v>
      </c>
      <c r="AF205" s="61">
        <f t="shared" si="51"/>
        <v>0.75</v>
      </c>
      <c r="AG205" s="62" t="s">
        <v>1012</v>
      </c>
      <c r="AH205" s="62" t="s">
        <v>461</v>
      </c>
      <c r="AI205" s="47"/>
      <c r="AJ205" s="47" t="s">
        <v>980</v>
      </c>
      <c r="AK205" s="47" t="s">
        <v>980</v>
      </c>
      <c r="AL205" s="47" t="s">
        <v>980</v>
      </c>
      <c r="AM205" s="47" t="s">
        <v>980</v>
      </c>
      <c r="AN205" s="47" t="s">
        <v>1013</v>
      </c>
      <c r="AO205" s="47" t="s">
        <v>1013</v>
      </c>
      <c r="AP205" s="47" t="s">
        <v>1013</v>
      </c>
      <c r="AQ205" s="47" t="s">
        <v>1013</v>
      </c>
      <c r="AR205" s="47" t="s">
        <v>980</v>
      </c>
      <c r="AS205" s="47" t="s">
        <v>980</v>
      </c>
      <c r="AT205" s="47" t="s">
        <v>980</v>
      </c>
      <c r="AU205" s="47" t="s">
        <v>980</v>
      </c>
      <c r="AV205" s="47" t="s">
        <v>980</v>
      </c>
      <c r="AW205" s="47" t="s">
        <v>981</v>
      </c>
      <c r="AX205" s="47"/>
      <c r="AY205" s="47"/>
      <c r="AZ205" s="47"/>
      <c r="BA205" s="48">
        <v>2</v>
      </c>
      <c r="BB205" s="48">
        <v>3</v>
      </c>
      <c r="BC205" s="48">
        <v>4</v>
      </c>
      <c r="BD205" s="48">
        <v>4</v>
      </c>
      <c r="BE205" s="49">
        <f t="shared" si="52"/>
        <v>13</v>
      </c>
      <c r="BF205" s="50"/>
      <c r="BG205" s="7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</row>
    <row r="206" spans="1:92" ht="58.5" customHeight="1">
      <c r="A206" s="33"/>
      <c r="B206" s="34" t="s">
        <v>462</v>
      </c>
      <c r="C206" s="314" t="s">
        <v>463</v>
      </c>
      <c r="D206" s="327" t="s">
        <v>1240</v>
      </c>
      <c r="E206" s="54" t="s">
        <v>1241</v>
      </c>
      <c r="F206" s="35" t="s">
        <v>972</v>
      </c>
      <c r="G206" s="54" t="s">
        <v>1242</v>
      </c>
      <c r="H206" s="54" t="s">
        <v>1243</v>
      </c>
      <c r="I206" s="35" t="s">
        <v>326</v>
      </c>
      <c r="J206" s="54" t="s">
        <v>464</v>
      </c>
      <c r="K206" s="54" t="s">
        <v>465</v>
      </c>
      <c r="L206" s="56">
        <v>473859</v>
      </c>
      <c r="M206" s="56">
        <v>355300</v>
      </c>
      <c r="N206" s="57">
        <f t="shared" si="49"/>
        <v>473859</v>
      </c>
      <c r="O206" s="56"/>
      <c r="P206" s="56"/>
      <c r="Q206" s="56">
        <v>473859</v>
      </c>
      <c r="R206" s="56"/>
      <c r="S206" s="56"/>
      <c r="T206" s="56"/>
      <c r="U206" s="56">
        <f t="shared" si="50"/>
        <v>47386</v>
      </c>
      <c r="V206" s="56">
        <v>47386</v>
      </c>
      <c r="W206" s="56"/>
      <c r="X206" s="56"/>
      <c r="Y206" s="56"/>
      <c r="Z206" s="56"/>
      <c r="AA206" s="57">
        <v>473859</v>
      </c>
      <c r="AB206" s="58">
        <v>355300</v>
      </c>
      <c r="AC206" s="58">
        <v>355300</v>
      </c>
      <c r="AD206" s="59">
        <v>0.75</v>
      </c>
      <c r="AE206" s="60">
        <v>355300</v>
      </c>
      <c r="AF206" s="61">
        <f t="shared" si="51"/>
        <v>0.7498011011714455</v>
      </c>
      <c r="AG206" s="62" t="s">
        <v>1245</v>
      </c>
      <c r="AH206" s="62" t="s">
        <v>991</v>
      </c>
      <c r="AI206" s="47"/>
      <c r="AJ206" s="47" t="s">
        <v>980</v>
      </c>
      <c r="AK206" s="47" t="s">
        <v>980</v>
      </c>
      <c r="AL206" s="47" t="s">
        <v>980</v>
      </c>
      <c r="AM206" s="47" t="s">
        <v>980</v>
      </c>
      <c r="AN206" s="47" t="s">
        <v>980</v>
      </c>
      <c r="AO206" s="47" t="s">
        <v>1013</v>
      </c>
      <c r="AP206" s="47" t="s">
        <v>1013</v>
      </c>
      <c r="AQ206" s="47" t="s">
        <v>1013</v>
      </c>
      <c r="AR206" s="47" t="s">
        <v>466</v>
      </c>
      <c r="AS206" s="47"/>
      <c r="AT206" s="47"/>
      <c r="AU206" s="47" t="s">
        <v>980</v>
      </c>
      <c r="AV206" s="47" t="s">
        <v>467</v>
      </c>
      <c r="AW206" s="47" t="s">
        <v>981</v>
      </c>
      <c r="AX206" s="47"/>
      <c r="AY206" s="47"/>
      <c r="AZ206" s="47"/>
      <c r="BA206" s="48">
        <v>2</v>
      </c>
      <c r="BB206" s="48">
        <v>3</v>
      </c>
      <c r="BC206" s="48">
        <v>4</v>
      </c>
      <c r="BD206" s="48">
        <v>4</v>
      </c>
      <c r="BE206" s="49">
        <f t="shared" si="52"/>
        <v>13</v>
      </c>
      <c r="BF206" s="50"/>
      <c r="BG206" s="7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</row>
    <row r="207" spans="1:92" ht="58.5" customHeight="1">
      <c r="A207" s="33"/>
      <c r="B207" s="34" t="s">
        <v>468</v>
      </c>
      <c r="C207" s="314" t="s">
        <v>469</v>
      </c>
      <c r="D207" s="327" t="s">
        <v>1240</v>
      </c>
      <c r="E207" s="54" t="s">
        <v>1241</v>
      </c>
      <c r="F207" s="35" t="s">
        <v>972</v>
      </c>
      <c r="G207" s="54" t="s">
        <v>1242</v>
      </c>
      <c r="H207" s="54" t="s">
        <v>1243</v>
      </c>
      <c r="I207" s="35" t="s">
        <v>326</v>
      </c>
      <c r="J207" s="54" t="s">
        <v>470</v>
      </c>
      <c r="K207" s="54" t="s">
        <v>1011</v>
      </c>
      <c r="L207" s="56">
        <v>414876</v>
      </c>
      <c r="M207" s="56">
        <v>311100</v>
      </c>
      <c r="N207" s="57">
        <f t="shared" si="49"/>
        <v>414876</v>
      </c>
      <c r="O207" s="56"/>
      <c r="P207" s="56"/>
      <c r="Q207" s="56">
        <v>414876</v>
      </c>
      <c r="R207" s="56"/>
      <c r="S207" s="56"/>
      <c r="T207" s="56"/>
      <c r="U207" s="56">
        <f t="shared" si="50"/>
        <v>41488</v>
      </c>
      <c r="V207" s="56">
        <v>41488</v>
      </c>
      <c r="W207" s="56"/>
      <c r="X207" s="56"/>
      <c r="Y207" s="56"/>
      <c r="Z207" s="56"/>
      <c r="AA207" s="57">
        <v>414876</v>
      </c>
      <c r="AB207" s="58">
        <v>311100</v>
      </c>
      <c r="AC207" s="58">
        <v>311100</v>
      </c>
      <c r="AD207" s="59">
        <v>0.75</v>
      </c>
      <c r="AE207" s="60">
        <v>311100</v>
      </c>
      <c r="AF207" s="61">
        <f t="shared" si="51"/>
        <v>0.7498626095508055</v>
      </c>
      <c r="AG207" s="62" t="s">
        <v>978</v>
      </c>
      <c r="AH207" s="62" t="s">
        <v>991</v>
      </c>
      <c r="AI207" s="47"/>
      <c r="AJ207" s="47" t="s">
        <v>980</v>
      </c>
      <c r="AK207" s="47" t="s">
        <v>980</v>
      </c>
      <c r="AL207" s="47" t="s">
        <v>980</v>
      </c>
      <c r="AM207" s="47" t="s">
        <v>980</v>
      </c>
      <c r="AN207" s="47" t="s">
        <v>980</v>
      </c>
      <c r="AO207" s="47" t="s">
        <v>1013</v>
      </c>
      <c r="AP207" s="47" t="s">
        <v>1013</v>
      </c>
      <c r="AQ207" s="47" t="s">
        <v>1013</v>
      </c>
      <c r="AR207" s="47" t="s">
        <v>466</v>
      </c>
      <c r="AS207" s="47"/>
      <c r="AT207" s="47"/>
      <c r="AU207" s="47" t="s">
        <v>980</v>
      </c>
      <c r="AV207" s="47" t="s">
        <v>467</v>
      </c>
      <c r="AW207" s="47" t="s">
        <v>981</v>
      </c>
      <c r="AX207" s="47"/>
      <c r="AY207" s="47"/>
      <c r="AZ207" s="47"/>
      <c r="BA207" s="48">
        <v>2</v>
      </c>
      <c r="BB207" s="48">
        <v>3</v>
      </c>
      <c r="BC207" s="48">
        <v>4</v>
      </c>
      <c r="BD207" s="48">
        <v>4</v>
      </c>
      <c r="BE207" s="49">
        <f t="shared" si="52"/>
        <v>13</v>
      </c>
      <c r="BF207" s="50"/>
      <c r="BG207" s="7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</row>
    <row r="208" spans="1:92" ht="47.25">
      <c r="A208" s="33"/>
      <c r="B208" s="34" t="s">
        <v>471</v>
      </c>
      <c r="C208" s="314" t="s">
        <v>472</v>
      </c>
      <c r="D208" s="327" t="s">
        <v>473</v>
      </c>
      <c r="E208" s="54" t="s">
        <v>474</v>
      </c>
      <c r="F208" s="35" t="s">
        <v>5</v>
      </c>
      <c r="G208" s="54" t="s">
        <v>475</v>
      </c>
      <c r="H208" s="54" t="s">
        <v>476</v>
      </c>
      <c r="I208" s="35" t="s">
        <v>326</v>
      </c>
      <c r="J208" s="54" t="s">
        <v>477</v>
      </c>
      <c r="K208" s="54" t="s">
        <v>478</v>
      </c>
      <c r="L208" s="56">
        <v>150000</v>
      </c>
      <c r="M208" s="56">
        <v>100000</v>
      </c>
      <c r="N208" s="57">
        <f t="shared" si="49"/>
        <v>150000</v>
      </c>
      <c r="O208" s="56"/>
      <c r="P208" s="56"/>
      <c r="Q208" s="56">
        <v>120000</v>
      </c>
      <c r="R208" s="56">
        <v>30000</v>
      </c>
      <c r="S208" s="56"/>
      <c r="T208" s="56"/>
      <c r="U208" s="56">
        <f t="shared" si="50"/>
        <v>0</v>
      </c>
      <c r="V208" s="56"/>
      <c r="W208" s="56"/>
      <c r="X208" s="56"/>
      <c r="Y208" s="56"/>
      <c r="Z208" s="56"/>
      <c r="AA208" s="57">
        <v>150000</v>
      </c>
      <c r="AB208" s="58">
        <v>100000</v>
      </c>
      <c r="AC208" s="58">
        <v>100000</v>
      </c>
      <c r="AD208" s="59">
        <v>0.67</v>
      </c>
      <c r="AE208" s="75">
        <v>100000</v>
      </c>
      <c r="AF208" s="61">
        <f t="shared" si="51"/>
        <v>0.6666666666666666</v>
      </c>
      <c r="AG208" s="62" t="s">
        <v>1012</v>
      </c>
      <c r="AH208" s="62" t="s">
        <v>1155</v>
      </c>
      <c r="AI208" s="47"/>
      <c r="AJ208" s="47" t="s">
        <v>980</v>
      </c>
      <c r="AK208" s="47" t="s">
        <v>980</v>
      </c>
      <c r="AL208" s="47" t="s">
        <v>980</v>
      </c>
      <c r="AM208" s="47" t="s">
        <v>980</v>
      </c>
      <c r="AN208" s="47"/>
      <c r="AO208" s="47" t="s">
        <v>980</v>
      </c>
      <c r="AP208" s="47" t="s">
        <v>980</v>
      </c>
      <c r="AQ208" s="47" t="s">
        <v>980</v>
      </c>
      <c r="AR208" s="47" t="s">
        <v>980</v>
      </c>
      <c r="AS208" s="47" t="s">
        <v>980</v>
      </c>
      <c r="AT208" s="47" t="s">
        <v>980</v>
      </c>
      <c r="AU208" s="47" t="s">
        <v>980</v>
      </c>
      <c r="AV208" s="47" t="s">
        <v>980</v>
      </c>
      <c r="AW208" s="47" t="s">
        <v>980</v>
      </c>
      <c r="AX208" s="47">
        <v>39147</v>
      </c>
      <c r="AY208" s="47">
        <v>39148</v>
      </c>
      <c r="AZ208" s="47" t="s">
        <v>980</v>
      </c>
      <c r="BA208" s="48">
        <v>3</v>
      </c>
      <c r="BB208" s="48">
        <v>2</v>
      </c>
      <c r="BC208" s="48">
        <v>4</v>
      </c>
      <c r="BD208" s="48">
        <v>3</v>
      </c>
      <c r="BE208" s="49">
        <f t="shared" si="52"/>
        <v>12</v>
      </c>
      <c r="BF208" s="50"/>
      <c r="BG208" s="7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</row>
    <row r="209" spans="1:92" ht="47.25">
      <c r="A209" s="33"/>
      <c r="B209" s="34" t="s">
        <v>479</v>
      </c>
      <c r="C209" s="314" t="s">
        <v>480</v>
      </c>
      <c r="D209" s="327" t="s">
        <v>481</v>
      </c>
      <c r="E209" s="54" t="s">
        <v>482</v>
      </c>
      <c r="F209" s="35" t="s">
        <v>1597</v>
      </c>
      <c r="G209" s="54" t="s">
        <v>483</v>
      </c>
      <c r="H209" s="54" t="s">
        <v>484</v>
      </c>
      <c r="I209" s="35" t="s">
        <v>326</v>
      </c>
      <c r="J209" s="54" t="s">
        <v>485</v>
      </c>
      <c r="K209" s="54" t="s">
        <v>408</v>
      </c>
      <c r="L209" s="56">
        <v>881000</v>
      </c>
      <c r="M209" s="56">
        <v>660750</v>
      </c>
      <c r="N209" s="57">
        <f t="shared" si="49"/>
        <v>881000</v>
      </c>
      <c r="O209" s="56"/>
      <c r="P209" s="56"/>
      <c r="Q209" s="56"/>
      <c r="R209" s="56">
        <v>84000</v>
      </c>
      <c r="S209" s="56"/>
      <c r="T209" s="56">
        <v>797000</v>
      </c>
      <c r="U209" s="56">
        <f t="shared" si="50"/>
        <v>387390</v>
      </c>
      <c r="V209" s="56">
        <v>220000</v>
      </c>
      <c r="W209" s="56"/>
      <c r="X209" s="56"/>
      <c r="Y209" s="56"/>
      <c r="Z209" s="56">
        <v>167390</v>
      </c>
      <c r="AA209" s="57">
        <v>881000</v>
      </c>
      <c r="AB209" s="58">
        <v>660750</v>
      </c>
      <c r="AC209" s="58">
        <v>660700</v>
      </c>
      <c r="AD209" s="59">
        <v>0.75</v>
      </c>
      <c r="AE209" s="75">
        <f>L209/2</f>
        <v>440500</v>
      </c>
      <c r="AF209" s="61">
        <f t="shared" si="51"/>
        <v>0.5</v>
      </c>
      <c r="AG209" s="62" t="s">
        <v>1001</v>
      </c>
      <c r="AH209" s="62" t="s">
        <v>1155</v>
      </c>
      <c r="AI209" s="47"/>
      <c r="AJ209" s="47" t="s">
        <v>980</v>
      </c>
      <c r="AK209" s="47" t="s">
        <v>980</v>
      </c>
      <c r="AL209" s="47" t="s">
        <v>980</v>
      </c>
      <c r="AM209" s="47" t="s">
        <v>980</v>
      </c>
      <c r="AN209" s="47"/>
      <c r="AO209" s="47" t="s">
        <v>980</v>
      </c>
      <c r="AP209" s="47" t="s">
        <v>980</v>
      </c>
      <c r="AQ209" s="47" t="s">
        <v>980</v>
      </c>
      <c r="AR209" s="47" t="s">
        <v>980</v>
      </c>
      <c r="AS209" s="47" t="s">
        <v>980</v>
      </c>
      <c r="AT209" s="47" t="s">
        <v>980</v>
      </c>
      <c r="AU209" s="47" t="s">
        <v>980</v>
      </c>
      <c r="AV209" s="47" t="s">
        <v>980</v>
      </c>
      <c r="AW209" s="47" t="s">
        <v>980</v>
      </c>
      <c r="AX209" s="47">
        <v>39147</v>
      </c>
      <c r="AY209" s="47">
        <v>39148</v>
      </c>
      <c r="AZ209" s="47" t="s">
        <v>980</v>
      </c>
      <c r="BA209" s="48">
        <v>2</v>
      </c>
      <c r="BB209" s="48">
        <v>2</v>
      </c>
      <c r="BC209" s="48">
        <v>4</v>
      </c>
      <c r="BD209" s="48">
        <v>4</v>
      </c>
      <c r="BE209" s="49">
        <f t="shared" si="52"/>
        <v>12</v>
      </c>
      <c r="BF209" s="50"/>
      <c r="BG209" s="7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</row>
    <row r="210" spans="1:92" ht="63">
      <c r="A210" s="33"/>
      <c r="B210" s="34" t="s">
        <v>486</v>
      </c>
      <c r="C210" s="314" t="s">
        <v>487</v>
      </c>
      <c r="D210" s="327" t="s">
        <v>33</v>
      </c>
      <c r="E210" s="54" t="s">
        <v>488</v>
      </c>
      <c r="F210" s="35" t="s">
        <v>1426</v>
      </c>
      <c r="G210" s="54" t="s">
        <v>35</v>
      </c>
      <c r="H210" s="54" t="s">
        <v>36</v>
      </c>
      <c r="I210" s="35" t="s">
        <v>326</v>
      </c>
      <c r="J210" s="54" t="s">
        <v>489</v>
      </c>
      <c r="K210" s="54" t="s">
        <v>490</v>
      </c>
      <c r="L210" s="56">
        <v>400000</v>
      </c>
      <c r="M210" s="56">
        <v>300000</v>
      </c>
      <c r="N210" s="57">
        <f t="shared" si="49"/>
        <v>400000</v>
      </c>
      <c r="O210" s="56"/>
      <c r="P210" s="56"/>
      <c r="Q210" s="56">
        <v>300000</v>
      </c>
      <c r="R210" s="56">
        <v>100000</v>
      </c>
      <c r="S210" s="56"/>
      <c r="T210" s="56"/>
      <c r="U210" s="56">
        <f t="shared" si="50"/>
        <v>0</v>
      </c>
      <c r="V210" s="56"/>
      <c r="W210" s="56"/>
      <c r="X210" s="56"/>
      <c r="Y210" s="56"/>
      <c r="Z210" s="56"/>
      <c r="AA210" s="57">
        <v>400000</v>
      </c>
      <c r="AB210" s="58">
        <v>300000</v>
      </c>
      <c r="AC210" s="58">
        <v>300000</v>
      </c>
      <c r="AD210" s="59">
        <v>0.75</v>
      </c>
      <c r="AE210" s="75">
        <f>L210/2</f>
        <v>200000</v>
      </c>
      <c r="AF210" s="61">
        <f t="shared" si="51"/>
        <v>0.5</v>
      </c>
      <c r="AG210" s="62" t="s">
        <v>1098</v>
      </c>
      <c r="AH210" s="62" t="s">
        <v>1155</v>
      </c>
      <c r="AI210" s="47"/>
      <c r="AJ210" s="47" t="s">
        <v>980</v>
      </c>
      <c r="AK210" s="47" t="s">
        <v>980</v>
      </c>
      <c r="AL210" s="47" t="s">
        <v>980</v>
      </c>
      <c r="AM210" s="47" t="s">
        <v>980</v>
      </c>
      <c r="AN210" s="47" t="s">
        <v>980</v>
      </c>
      <c r="AO210" s="47" t="s">
        <v>980</v>
      </c>
      <c r="AP210" s="47" t="s">
        <v>980</v>
      </c>
      <c r="AQ210" s="47" t="s">
        <v>980</v>
      </c>
      <c r="AR210" s="47" t="s">
        <v>980</v>
      </c>
      <c r="AS210" s="47" t="s">
        <v>980</v>
      </c>
      <c r="AT210" s="47" t="s">
        <v>980</v>
      </c>
      <c r="AU210" s="47" t="s">
        <v>980</v>
      </c>
      <c r="AV210" s="47" t="s">
        <v>980</v>
      </c>
      <c r="AW210" s="47" t="s">
        <v>980</v>
      </c>
      <c r="AX210" s="47">
        <v>39147</v>
      </c>
      <c r="AY210" s="47">
        <v>39149</v>
      </c>
      <c r="AZ210" s="47" t="s">
        <v>980</v>
      </c>
      <c r="BA210" s="48">
        <v>2</v>
      </c>
      <c r="BB210" s="48">
        <v>2</v>
      </c>
      <c r="BC210" s="48">
        <v>4</v>
      </c>
      <c r="BD210" s="48">
        <v>4</v>
      </c>
      <c r="BE210" s="49">
        <f t="shared" si="52"/>
        <v>12</v>
      </c>
      <c r="BF210" s="50"/>
      <c r="BG210" s="7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</row>
    <row r="211" spans="1:92" ht="54" customHeight="1">
      <c r="A211" s="33"/>
      <c r="B211" s="34" t="s">
        <v>491</v>
      </c>
      <c r="C211" s="314" t="s">
        <v>492</v>
      </c>
      <c r="D211" s="328" t="s">
        <v>493</v>
      </c>
      <c r="E211" s="63" t="s">
        <v>494</v>
      </c>
      <c r="F211" s="64" t="s">
        <v>1597</v>
      </c>
      <c r="G211" s="63" t="s">
        <v>495</v>
      </c>
      <c r="H211" s="63" t="s">
        <v>496</v>
      </c>
      <c r="I211" s="64" t="s">
        <v>326</v>
      </c>
      <c r="J211" s="63" t="s">
        <v>497</v>
      </c>
      <c r="K211" s="63" t="s">
        <v>216</v>
      </c>
      <c r="L211" s="57">
        <v>1020000</v>
      </c>
      <c r="M211" s="57">
        <v>765000</v>
      </c>
      <c r="N211" s="57">
        <f t="shared" si="49"/>
        <v>1020000</v>
      </c>
      <c r="O211" s="57"/>
      <c r="P211" s="57">
        <v>70000</v>
      </c>
      <c r="Q211" s="57">
        <v>800000</v>
      </c>
      <c r="R211" s="57">
        <v>150000</v>
      </c>
      <c r="S211" s="57"/>
      <c r="T211" s="57"/>
      <c r="U211" s="56">
        <f t="shared" si="50"/>
        <v>0</v>
      </c>
      <c r="V211" s="57"/>
      <c r="W211" s="57"/>
      <c r="X211" s="57"/>
      <c r="Y211" s="57"/>
      <c r="Z211" s="57"/>
      <c r="AA211" s="57">
        <v>1020000</v>
      </c>
      <c r="AB211" s="58">
        <v>765000</v>
      </c>
      <c r="AC211" s="58">
        <v>765000</v>
      </c>
      <c r="AD211" s="59">
        <v>0.75</v>
      </c>
      <c r="AE211" s="75">
        <f>L211/2</f>
        <v>510000</v>
      </c>
      <c r="AF211" s="61">
        <f t="shared" si="51"/>
        <v>0.5</v>
      </c>
      <c r="AG211" s="62" t="s">
        <v>498</v>
      </c>
      <c r="AH211" s="62" t="s">
        <v>1377</v>
      </c>
      <c r="AI211" s="47"/>
      <c r="AJ211" s="47" t="s">
        <v>980</v>
      </c>
      <c r="AK211" s="47" t="s">
        <v>980</v>
      </c>
      <c r="AL211" s="47" t="s">
        <v>980</v>
      </c>
      <c r="AM211" s="47" t="s">
        <v>980</v>
      </c>
      <c r="AN211" s="47" t="s">
        <v>980</v>
      </c>
      <c r="AO211" s="47" t="s">
        <v>980</v>
      </c>
      <c r="AP211" s="47" t="s">
        <v>980</v>
      </c>
      <c r="AQ211" s="47" t="s">
        <v>980</v>
      </c>
      <c r="AR211" s="47" t="s">
        <v>980</v>
      </c>
      <c r="AS211" s="47" t="s">
        <v>980</v>
      </c>
      <c r="AT211" s="47" t="s">
        <v>980</v>
      </c>
      <c r="AU211" s="47" t="s">
        <v>980</v>
      </c>
      <c r="AV211" s="47" t="s">
        <v>980</v>
      </c>
      <c r="AW211" s="47" t="s">
        <v>980</v>
      </c>
      <c r="AX211" s="47">
        <v>39147</v>
      </c>
      <c r="AY211" s="47">
        <v>39150</v>
      </c>
      <c r="AZ211" s="47" t="s">
        <v>980</v>
      </c>
      <c r="BA211" s="48">
        <v>2</v>
      </c>
      <c r="BB211" s="48">
        <v>3</v>
      </c>
      <c r="BC211" s="48">
        <v>4</v>
      </c>
      <c r="BD211" s="48">
        <v>3</v>
      </c>
      <c r="BE211" s="49">
        <f t="shared" si="52"/>
        <v>12</v>
      </c>
      <c r="BF211" s="50"/>
      <c r="BG211" s="7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</row>
    <row r="212" spans="1:92" ht="47.25">
      <c r="A212" s="33"/>
      <c r="B212" s="34" t="s">
        <v>499</v>
      </c>
      <c r="C212" s="314" t="s">
        <v>500</v>
      </c>
      <c r="D212" s="327" t="s">
        <v>501</v>
      </c>
      <c r="E212" s="54" t="s">
        <v>502</v>
      </c>
      <c r="F212" s="35" t="s">
        <v>1426</v>
      </c>
      <c r="G212" s="54" t="s">
        <v>503</v>
      </c>
      <c r="H212" s="54" t="s">
        <v>504</v>
      </c>
      <c r="I212" s="35" t="s">
        <v>326</v>
      </c>
      <c r="J212" s="54" t="s">
        <v>505</v>
      </c>
      <c r="K212" s="54" t="s">
        <v>458</v>
      </c>
      <c r="L212" s="56">
        <v>408245</v>
      </c>
      <c r="M212" s="56">
        <v>306184</v>
      </c>
      <c r="N212" s="57">
        <f t="shared" si="49"/>
        <v>408245</v>
      </c>
      <c r="O212" s="56"/>
      <c r="P212" s="56"/>
      <c r="Q212" s="56"/>
      <c r="R212" s="56">
        <v>98245</v>
      </c>
      <c r="S212" s="56"/>
      <c r="T212" s="56">
        <v>310000</v>
      </c>
      <c r="U212" s="56">
        <f t="shared" si="50"/>
        <v>0</v>
      </c>
      <c r="V212" s="56"/>
      <c r="W212" s="56"/>
      <c r="X212" s="56"/>
      <c r="Y212" s="56"/>
      <c r="Z212" s="56"/>
      <c r="AA212" s="57">
        <v>408245</v>
      </c>
      <c r="AB212" s="58">
        <v>306184</v>
      </c>
      <c r="AC212" s="58">
        <v>306100</v>
      </c>
      <c r="AD212" s="59">
        <v>0.75</v>
      </c>
      <c r="AE212" s="75">
        <v>204100</v>
      </c>
      <c r="AF212" s="61">
        <f t="shared" si="51"/>
        <v>0.49994488603657117</v>
      </c>
      <c r="AG212" s="62" t="s">
        <v>1098</v>
      </c>
      <c r="AH212" s="62" t="s">
        <v>1034</v>
      </c>
      <c r="AI212" s="47"/>
      <c r="AJ212" s="47" t="s">
        <v>980</v>
      </c>
      <c r="AK212" s="47" t="s">
        <v>980</v>
      </c>
      <c r="AL212" s="47" t="s">
        <v>980</v>
      </c>
      <c r="AM212" s="47" t="s">
        <v>980</v>
      </c>
      <c r="AN212" s="47"/>
      <c r="AO212" s="47" t="s">
        <v>980</v>
      </c>
      <c r="AP212" s="47" t="s">
        <v>980</v>
      </c>
      <c r="AQ212" s="47" t="s">
        <v>980</v>
      </c>
      <c r="AR212" s="47" t="s">
        <v>980</v>
      </c>
      <c r="AS212" s="47" t="s">
        <v>980</v>
      </c>
      <c r="AT212" s="47" t="s">
        <v>980</v>
      </c>
      <c r="AU212" s="47" t="s">
        <v>980</v>
      </c>
      <c r="AV212" s="47" t="s">
        <v>980</v>
      </c>
      <c r="AW212" s="47" t="s">
        <v>981</v>
      </c>
      <c r="AX212" s="47"/>
      <c r="AY212" s="47"/>
      <c r="AZ212" s="47"/>
      <c r="BA212" s="48">
        <v>2</v>
      </c>
      <c r="BB212" s="48">
        <v>2</v>
      </c>
      <c r="BC212" s="48">
        <v>4</v>
      </c>
      <c r="BD212" s="48">
        <v>3</v>
      </c>
      <c r="BE212" s="49">
        <f t="shared" si="52"/>
        <v>11</v>
      </c>
      <c r="BF212" s="50"/>
      <c r="BG212" s="7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</row>
    <row r="213" spans="1:92" ht="63">
      <c r="A213" s="33"/>
      <c r="B213" s="34" t="s">
        <v>506</v>
      </c>
      <c r="C213" s="314" t="s">
        <v>507</v>
      </c>
      <c r="D213" s="327" t="s">
        <v>508</v>
      </c>
      <c r="E213" s="54" t="s">
        <v>509</v>
      </c>
      <c r="F213" s="35" t="s">
        <v>171</v>
      </c>
      <c r="G213" s="54" t="s">
        <v>510</v>
      </c>
      <c r="H213" s="54" t="s">
        <v>511</v>
      </c>
      <c r="I213" s="35" t="s">
        <v>326</v>
      </c>
      <c r="J213" s="54" t="s">
        <v>512</v>
      </c>
      <c r="K213" s="54" t="s">
        <v>513</v>
      </c>
      <c r="L213" s="56">
        <v>333200</v>
      </c>
      <c r="M213" s="56">
        <v>249900</v>
      </c>
      <c r="N213" s="57">
        <f t="shared" si="49"/>
        <v>333200</v>
      </c>
      <c r="O213" s="56"/>
      <c r="P213" s="56"/>
      <c r="Q213" s="56"/>
      <c r="R213" s="56"/>
      <c r="S213" s="56">
        <v>333200</v>
      </c>
      <c r="T213" s="56"/>
      <c r="U213" s="56">
        <f t="shared" si="50"/>
        <v>0</v>
      </c>
      <c r="V213" s="56"/>
      <c r="W213" s="56"/>
      <c r="X213" s="56"/>
      <c r="Y213" s="56"/>
      <c r="Z213" s="56"/>
      <c r="AA213" s="57">
        <v>333200</v>
      </c>
      <c r="AB213" s="58">
        <v>249900</v>
      </c>
      <c r="AC213" s="58">
        <v>249900</v>
      </c>
      <c r="AD213" s="59">
        <v>0.75</v>
      </c>
      <c r="AE213" s="75">
        <f>L213/2</f>
        <v>166600</v>
      </c>
      <c r="AF213" s="61">
        <f t="shared" si="51"/>
        <v>0.5</v>
      </c>
      <c r="AG213" s="62" t="s">
        <v>1012</v>
      </c>
      <c r="AH213" s="62" t="s">
        <v>1155</v>
      </c>
      <c r="AI213" s="47"/>
      <c r="AJ213" s="47" t="s">
        <v>980</v>
      </c>
      <c r="AK213" s="47" t="s">
        <v>980</v>
      </c>
      <c r="AL213" s="47" t="s">
        <v>980</v>
      </c>
      <c r="AM213" s="47" t="s">
        <v>980</v>
      </c>
      <c r="AN213" s="47" t="s">
        <v>981</v>
      </c>
      <c r="AO213" s="47" t="s">
        <v>980</v>
      </c>
      <c r="AP213" s="47" t="s">
        <v>514</v>
      </c>
      <c r="AQ213" s="47" t="s">
        <v>980</v>
      </c>
      <c r="AR213" s="47" t="s">
        <v>980</v>
      </c>
      <c r="AS213" s="47" t="s">
        <v>980</v>
      </c>
      <c r="AT213" s="47" t="s">
        <v>980</v>
      </c>
      <c r="AU213" s="47" t="s">
        <v>980</v>
      </c>
      <c r="AV213" s="47" t="s">
        <v>980</v>
      </c>
      <c r="AW213" s="47" t="s">
        <v>1266</v>
      </c>
      <c r="AX213" s="47"/>
      <c r="AY213" s="47"/>
      <c r="AZ213" s="47"/>
      <c r="BA213" s="48">
        <v>2</v>
      </c>
      <c r="BB213" s="48">
        <v>2</v>
      </c>
      <c r="BC213" s="48">
        <v>4</v>
      </c>
      <c r="BD213" s="48">
        <v>3</v>
      </c>
      <c r="BE213" s="49">
        <f t="shared" si="52"/>
        <v>11</v>
      </c>
      <c r="BF213" s="5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</row>
    <row r="214" spans="1:92" ht="48.75" customHeight="1">
      <c r="A214" s="33"/>
      <c r="B214" s="34" t="s">
        <v>515</v>
      </c>
      <c r="C214" s="314" t="s">
        <v>516</v>
      </c>
      <c r="D214" s="327" t="s">
        <v>67</v>
      </c>
      <c r="E214" s="54" t="s">
        <v>517</v>
      </c>
      <c r="F214" s="35" t="s">
        <v>1020</v>
      </c>
      <c r="G214" s="54" t="s">
        <v>518</v>
      </c>
      <c r="H214" s="54" t="s">
        <v>519</v>
      </c>
      <c r="I214" s="35" t="s">
        <v>326</v>
      </c>
      <c r="J214" s="54" t="s">
        <v>520</v>
      </c>
      <c r="K214" s="54" t="s">
        <v>928</v>
      </c>
      <c r="L214" s="56">
        <v>700000</v>
      </c>
      <c r="M214" s="56">
        <v>525000</v>
      </c>
      <c r="N214" s="57">
        <f t="shared" si="49"/>
        <v>700000</v>
      </c>
      <c r="O214" s="56"/>
      <c r="P214" s="56"/>
      <c r="Q214" s="56"/>
      <c r="R214" s="56">
        <v>700000</v>
      </c>
      <c r="S214" s="56"/>
      <c r="T214" s="56"/>
      <c r="U214" s="56">
        <f t="shared" si="50"/>
        <v>0</v>
      </c>
      <c r="V214" s="56"/>
      <c r="W214" s="56"/>
      <c r="X214" s="56"/>
      <c r="Y214" s="56"/>
      <c r="Z214" s="56"/>
      <c r="AA214" s="57">
        <v>700000</v>
      </c>
      <c r="AB214" s="58">
        <v>525000</v>
      </c>
      <c r="AC214" s="58">
        <v>525000</v>
      </c>
      <c r="AD214" s="59">
        <v>0.75</v>
      </c>
      <c r="AE214" s="60">
        <v>525000</v>
      </c>
      <c r="AF214" s="61">
        <f t="shared" si="51"/>
        <v>0.75</v>
      </c>
      <c r="AG214" s="62" t="s">
        <v>521</v>
      </c>
      <c r="AH214" s="62" t="s">
        <v>1155</v>
      </c>
      <c r="AI214" s="47"/>
      <c r="AJ214" s="47" t="s">
        <v>980</v>
      </c>
      <c r="AK214" s="47" t="s">
        <v>980</v>
      </c>
      <c r="AL214" s="47" t="s">
        <v>980</v>
      </c>
      <c r="AM214" s="47" t="s">
        <v>980</v>
      </c>
      <c r="AN214" s="47"/>
      <c r="AO214" s="47" t="s">
        <v>980</v>
      </c>
      <c r="AP214" s="47" t="s">
        <v>980</v>
      </c>
      <c r="AQ214" s="47" t="s">
        <v>980</v>
      </c>
      <c r="AR214" s="47" t="s">
        <v>980</v>
      </c>
      <c r="AS214" s="47" t="s">
        <v>980</v>
      </c>
      <c r="AT214" s="47" t="s">
        <v>980</v>
      </c>
      <c r="AU214" s="47" t="s">
        <v>980</v>
      </c>
      <c r="AV214" s="47" t="s">
        <v>980</v>
      </c>
      <c r="AW214" s="47" t="s">
        <v>1014</v>
      </c>
      <c r="AX214" s="47">
        <v>39146</v>
      </c>
      <c r="AY214" s="47"/>
      <c r="AZ214" s="47" t="s">
        <v>980</v>
      </c>
      <c r="BA214" s="48">
        <v>2</v>
      </c>
      <c r="BB214" s="48">
        <v>2</v>
      </c>
      <c r="BC214" s="48">
        <v>4</v>
      </c>
      <c r="BD214" s="48">
        <v>2</v>
      </c>
      <c r="BE214" s="49">
        <f t="shared" si="52"/>
        <v>10</v>
      </c>
      <c r="BF214" s="50"/>
      <c r="BG214" s="7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</row>
    <row r="215" spans="1:92" ht="48.75" customHeight="1">
      <c r="A215" s="33"/>
      <c r="B215" s="34" t="s">
        <v>522</v>
      </c>
      <c r="C215" s="314" t="s">
        <v>523</v>
      </c>
      <c r="D215" s="327" t="s">
        <v>67</v>
      </c>
      <c r="E215" s="54" t="s">
        <v>517</v>
      </c>
      <c r="F215" s="35" t="s">
        <v>1020</v>
      </c>
      <c r="G215" s="54" t="s">
        <v>518</v>
      </c>
      <c r="H215" s="54" t="s">
        <v>519</v>
      </c>
      <c r="I215" s="35" t="s">
        <v>326</v>
      </c>
      <c r="J215" s="54" t="s">
        <v>524</v>
      </c>
      <c r="K215" s="54" t="s">
        <v>1078</v>
      </c>
      <c r="L215" s="56">
        <v>1672000</v>
      </c>
      <c r="M215" s="56">
        <v>1254000</v>
      </c>
      <c r="N215" s="57">
        <f t="shared" si="49"/>
        <v>1672000</v>
      </c>
      <c r="O215" s="56"/>
      <c r="P215" s="56"/>
      <c r="Q215" s="56">
        <v>1672000</v>
      </c>
      <c r="R215" s="56"/>
      <c r="S215" s="56"/>
      <c r="T215" s="56"/>
      <c r="U215" s="56">
        <f t="shared" si="50"/>
        <v>0</v>
      </c>
      <c r="V215" s="56"/>
      <c r="W215" s="56"/>
      <c r="X215" s="56"/>
      <c r="Y215" s="56"/>
      <c r="Z215" s="56"/>
      <c r="AA215" s="57">
        <v>1672000</v>
      </c>
      <c r="AB215" s="58">
        <v>1254000</v>
      </c>
      <c r="AC215" s="58">
        <v>1254000</v>
      </c>
      <c r="AD215" s="59">
        <v>0.75</v>
      </c>
      <c r="AE215" s="60">
        <v>1254000</v>
      </c>
      <c r="AF215" s="61">
        <f t="shared" si="51"/>
        <v>0.75</v>
      </c>
      <c r="AG215" s="62" t="s">
        <v>1088</v>
      </c>
      <c r="AH215" s="62" t="s">
        <v>1155</v>
      </c>
      <c r="AI215" s="47"/>
      <c r="AJ215" s="47" t="s">
        <v>980</v>
      </c>
      <c r="AK215" s="47" t="s">
        <v>980</v>
      </c>
      <c r="AL215" s="47" t="s">
        <v>980</v>
      </c>
      <c r="AM215" s="47" t="s">
        <v>980</v>
      </c>
      <c r="AN215" s="47" t="s">
        <v>980</v>
      </c>
      <c r="AO215" s="47"/>
      <c r="AP215" s="47"/>
      <c r="AQ215" s="47"/>
      <c r="AR215" s="47" t="s">
        <v>980</v>
      </c>
      <c r="AS215" s="47" t="s">
        <v>980</v>
      </c>
      <c r="AT215" s="47" t="s">
        <v>980</v>
      </c>
      <c r="AU215" s="47" t="s">
        <v>980</v>
      </c>
      <c r="AV215" s="47" t="s">
        <v>980</v>
      </c>
      <c r="AW215" s="47" t="s">
        <v>1014</v>
      </c>
      <c r="AX215" s="47">
        <v>39146</v>
      </c>
      <c r="AY215" s="47"/>
      <c r="AZ215" s="47" t="s">
        <v>980</v>
      </c>
      <c r="BA215" s="48">
        <v>2</v>
      </c>
      <c r="BB215" s="48">
        <v>2</v>
      </c>
      <c r="BC215" s="48">
        <v>4</v>
      </c>
      <c r="BD215" s="48">
        <v>2</v>
      </c>
      <c r="BE215" s="49">
        <f t="shared" si="52"/>
        <v>10</v>
      </c>
      <c r="BF215" s="50"/>
      <c r="BG215" s="7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</row>
    <row r="216" spans="1:92" ht="86.25" customHeight="1">
      <c r="A216" s="33"/>
      <c r="B216" s="34" t="s">
        <v>525</v>
      </c>
      <c r="C216" s="314" t="s">
        <v>526</v>
      </c>
      <c r="D216" s="327" t="s">
        <v>67</v>
      </c>
      <c r="E216" s="54" t="s">
        <v>517</v>
      </c>
      <c r="F216" s="35" t="s">
        <v>1020</v>
      </c>
      <c r="G216" s="54" t="s">
        <v>518</v>
      </c>
      <c r="H216" s="54" t="s">
        <v>527</v>
      </c>
      <c r="I216" s="35" t="s">
        <v>326</v>
      </c>
      <c r="J216" s="54" t="s">
        <v>528</v>
      </c>
      <c r="K216" s="54" t="s">
        <v>927</v>
      </c>
      <c r="L216" s="56">
        <v>1260000</v>
      </c>
      <c r="M216" s="56">
        <v>945000</v>
      </c>
      <c r="N216" s="57">
        <f t="shared" si="49"/>
        <v>1260000</v>
      </c>
      <c r="O216" s="56"/>
      <c r="P216" s="56"/>
      <c r="Q216" s="56">
        <v>1260000</v>
      </c>
      <c r="R216" s="56"/>
      <c r="S216" s="56"/>
      <c r="T216" s="56"/>
      <c r="U216" s="56">
        <f t="shared" si="50"/>
        <v>0</v>
      </c>
      <c r="V216" s="56"/>
      <c r="W216" s="56"/>
      <c r="X216" s="56"/>
      <c r="Y216" s="56"/>
      <c r="Z216" s="56"/>
      <c r="AA216" s="56">
        <v>1260000</v>
      </c>
      <c r="AB216" s="58">
        <v>945000</v>
      </c>
      <c r="AC216" s="58">
        <v>945000</v>
      </c>
      <c r="AD216" s="59">
        <v>0.75</v>
      </c>
      <c r="AE216" s="60">
        <v>945000</v>
      </c>
      <c r="AF216" s="61">
        <f t="shared" si="51"/>
        <v>0.75</v>
      </c>
      <c r="AG216" s="62" t="s">
        <v>1088</v>
      </c>
      <c r="AH216" s="62" t="s">
        <v>1155</v>
      </c>
      <c r="AI216" s="47"/>
      <c r="AJ216" s="47" t="s">
        <v>980</v>
      </c>
      <c r="AK216" s="47" t="s">
        <v>980</v>
      </c>
      <c r="AL216" s="47" t="s">
        <v>980</v>
      </c>
      <c r="AM216" s="47" t="s">
        <v>980</v>
      </c>
      <c r="AN216" s="47" t="s">
        <v>980</v>
      </c>
      <c r="AO216" s="47" t="s">
        <v>1013</v>
      </c>
      <c r="AP216" s="47" t="s">
        <v>1013</v>
      </c>
      <c r="AQ216" s="47" t="s">
        <v>1013</v>
      </c>
      <c r="AR216" s="47" t="s">
        <v>980</v>
      </c>
      <c r="AS216" s="47" t="s">
        <v>980</v>
      </c>
      <c r="AT216" s="47" t="s">
        <v>980</v>
      </c>
      <c r="AU216" s="47" t="s">
        <v>980</v>
      </c>
      <c r="AV216" s="47" t="s">
        <v>980</v>
      </c>
      <c r="AW216" s="47" t="s">
        <v>1014</v>
      </c>
      <c r="AX216" s="47">
        <v>39148</v>
      </c>
      <c r="AY216" s="47"/>
      <c r="AZ216" s="47"/>
      <c r="BA216" s="48">
        <v>2</v>
      </c>
      <c r="BB216" s="48">
        <v>2</v>
      </c>
      <c r="BC216" s="48">
        <v>4</v>
      </c>
      <c r="BD216" s="48">
        <v>2</v>
      </c>
      <c r="BE216" s="49">
        <f t="shared" si="52"/>
        <v>10</v>
      </c>
      <c r="BF216" s="50"/>
      <c r="BG216" s="7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</row>
    <row r="217" spans="1:92" ht="38.25" customHeight="1">
      <c r="A217" s="33"/>
      <c r="B217" s="34" t="s">
        <v>529</v>
      </c>
      <c r="C217" s="314" t="s">
        <v>530</v>
      </c>
      <c r="D217" s="327" t="s">
        <v>67</v>
      </c>
      <c r="E217" s="54" t="s">
        <v>517</v>
      </c>
      <c r="F217" s="35" t="s">
        <v>1020</v>
      </c>
      <c r="G217" s="54" t="s">
        <v>518</v>
      </c>
      <c r="H217" s="54" t="s">
        <v>519</v>
      </c>
      <c r="I217" s="35" t="s">
        <v>326</v>
      </c>
      <c r="J217" s="54" t="s">
        <v>531</v>
      </c>
      <c r="K217" s="54" t="s">
        <v>532</v>
      </c>
      <c r="L217" s="56">
        <v>560000</v>
      </c>
      <c r="M217" s="56">
        <v>420000</v>
      </c>
      <c r="N217" s="57">
        <f t="shared" si="49"/>
        <v>560000</v>
      </c>
      <c r="O217" s="56"/>
      <c r="P217" s="56"/>
      <c r="Q217" s="56"/>
      <c r="R217" s="56">
        <v>560000</v>
      </c>
      <c r="S217" s="56"/>
      <c r="T217" s="56"/>
      <c r="U217" s="56">
        <f t="shared" si="50"/>
        <v>0</v>
      </c>
      <c r="V217" s="56"/>
      <c r="W217" s="56"/>
      <c r="X217" s="56"/>
      <c r="Y217" s="56"/>
      <c r="Z217" s="56"/>
      <c r="AA217" s="57">
        <v>560000</v>
      </c>
      <c r="AB217" s="58">
        <v>420000</v>
      </c>
      <c r="AC217" s="58">
        <v>420000</v>
      </c>
      <c r="AD217" s="59">
        <v>0.75</v>
      </c>
      <c r="AE217" s="60">
        <v>420000</v>
      </c>
      <c r="AF217" s="61">
        <f t="shared" si="51"/>
        <v>0.75</v>
      </c>
      <c r="AG217" s="62" t="s">
        <v>533</v>
      </c>
      <c r="AH217" s="62" t="s">
        <v>1155</v>
      </c>
      <c r="AI217" s="47"/>
      <c r="AJ217" s="47" t="s">
        <v>980</v>
      </c>
      <c r="AK217" s="47" t="s">
        <v>980</v>
      </c>
      <c r="AL217" s="47" t="s">
        <v>980</v>
      </c>
      <c r="AM217" s="47" t="s">
        <v>980</v>
      </c>
      <c r="AN217" s="47" t="s">
        <v>980</v>
      </c>
      <c r="AO217" s="47" t="s">
        <v>980</v>
      </c>
      <c r="AP217" s="47" t="s">
        <v>980</v>
      </c>
      <c r="AQ217" s="47" t="s">
        <v>980</v>
      </c>
      <c r="AR217" s="47" t="s">
        <v>980</v>
      </c>
      <c r="AS217" s="47" t="s">
        <v>980</v>
      </c>
      <c r="AT217" s="47" t="s">
        <v>980</v>
      </c>
      <c r="AU217" s="47" t="s">
        <v>980</v>
      </c>
      <c r="AV217" s="47" t="s">
        <v>980</v>
      </c>
      <c r="AW217" s="47" t="s">
        <v>1014</v>
      </c>
      <c r="AX217" s="47">
        <v>39146</v>
      </c>
      <c r="AY217" s="47"/>
      <c r="AZ217" s="47" t="s">
        <v>980</v>
      </c>
      <c r="BA217" s="48">
        <v>2</v>
      </c>
      <c r="BB217" s="48">
        <v>2</v>
      </c>
      <c r="BC217" s="48">
        <v>4</v>
      </c>
      <c r="BD217" s="48">
        <v>2</v>
      </c>
      <c r="BE217" s="49">
        <f t="shared" si="52"/>
        <v>10</v>
      </c>
      <c r="BF217" s="50"/>
      <c r="BG217" s="7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</row>
    <row r="218" spans="1:92" ht="15.75" hidden="1">
      <c r="A218" s="33"/>
      <c r="B218" s="68" t="s">
        <v>1547</v>
      </c>
      <c r="C218" s="315"/>
      <c r="D218" s="329"/>
      <c r="E218" s="69"/>
      <c r="F218" s="69"/>
      <c r="G218" s="54"/>
      <c r="H218" s="54"/>
      <c r="I218" s="35"/>
      <c r="J218" s="54"/>
      <c r="K218" s="54"/>
      <c r="L218" s="56"/>
      <c r="M218" s="56"/>
      <c r="N218" s="57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7"/>
      <c r="AB218" s="58"/>
      <c r="AC218" s="58"/>
      <c r="AD218" s="59"/>
      <c r="AE218" s="60">
        <f>SUM(AE200:AE217)</f>
        <v>5982100</v>
      </c>
      <c r="AF218" s="61"/>
      <c r="AG218" s="62"/>
      <c r="AH218" s="62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8"/>
      <c r="BB218" s="48"/>
      <c r="BC218" s="48"/>
      <c r="BD218" s="48"/>
      <c r="BE218" s="49"/>
      <c r="BF218" s="50"/>
      <c r="BG218" s="7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</row>
    <row r="219" spans="1:92" ht="47.25" customHeight="1" hidden="1">
      <c r="A219" s="33"/>
      <c r="B219" s="94" t="s">
        <v>534</v>
      </c>
      <c r="C219" s="319"/>
      <c r="D219" s="331"/>
      <c r="E219" s="95"/>
      <c r="F219" s="95"/>
      <c r="G219" s="54"/>
      <c r="H219" s="54"/>
      <c r="I219" s="35"/>
      <c r="J219" s="54"/>
      <c r="K219" s="54"/>
      <c r="L219" s="96">
        <f aca="true" t="shared" si="53" ref="L219:AC219">SUM(L182:L217)</f>
        <v>14341679</v>
      </c>
      <c r="M219" s="96">
        <f t="shared" si="53"/>
        <v>10688964</v>
      </c>
      <c r="N219" s="96">
        <f t="shared" si="53"/>
        <v>14341679</v>
      </c>
      <c r="O219" s="96">
        <f t="shared" si="53"/>
        <v>29750</v>
      </c>
      <c r="P219" s="96">
        <f t="shared" si="53"/>
        <v>277000</v>
      </c>
      <c r="Q219" s="96">
        <f t="shared" si="53"/>
        <v>9468884</v>
      </c>
      <c r="R219" s="96">
        <f t="shared" si="53"/>
        <v>2751845</v>
      </c>
      <c r="S219" s="96">
        <f t="shared" si="53"/>
        <v>333200</v>
      </c>
      <c r="T219" s="96">
        <f t="shared" si="53"/>
        <v>1481000</v>
      </c>
      <c r="U219" s="96">
        <f t="shared" si="53"/>
        <v>1691140</v>
      </c>
      <c r="V219" s="96">
        <f t="shared" si="53"/>
        <v>675350</v>
      </c>
      <c r="W219" s="96">
        <f t="shared" si="53"/>
        <v>255000</v>
      </c>
      <c r="X219" s="96">
        <f t="shared" si="53"/>
        <v>117850</v>
      </c>
      <c r="Y219" s="96">
        <f t="shared" si="53"/>
        <v>301650</v>
      </c>
      <c r="Z219" s="96">
        <f t="shared" si="53"/>
        <v>341290</v>
      </c>
      <c r="AA219" s="96">
        <f t="shared" si="53"/>
        <v>14341679</v>
      </c>
      <c r="AB219" s="96">
        <f t="shared" si="53"/>
        <v>10688964</v>
      </c>
      <c r="AC219" s="96">
        <f t="shared" si="53"/>
        <v>10688600</v>
      </c>
      <c r="AD219" s="96"/>
      <c r="AE219" s="96">
        <f>(SUM(AE182:AE217)-AE199)</f>
        <v>9739400</v>
      </c>
      <c r="AF219" s="47"/>
      <c r="AG219" s="62"/>
      <c r="AH219" s="62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8"/>
      <c r="BB219" s="48"/>
      <c r="BC219" s="48"/>
      <c r="BD219" s="48"/>
      <c r="BE219" s="49"/>
      <c r="BF219" s="50"/>
      <c r="BG219" s="7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</row>
    <row r="220" spans="1:92" ht="36.75" customHeight="1">
      <c r="A220" s="127"/>
      <c r="B220" s="110" t="s">
        <v>535</v>
      </c>
      <c r="C220" s="90"/>
      <c r="D220" s="124" t="s">
        <v>535</v>
      </c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128"/>
      <c r="BG220" s="7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</row>
    <row r="221" spans="1:92" ht="47.25" customHeight="1">
      <c r="A221" s="33"/>
      <c r="B221" s="34" t="s">
        <v>536</v>
      </c>
      <c r="C221" s="314" t="s">
        <v>537</v>
      </c>
      <c r="D221" s="327"/>
      <c r="E221" s="54" t="s">
        <v>538</v>
      </c>
      <c r="F221" s="35" t="s">
        <v>539</v>
      </c>
      <c r="G221" s="54" t="s">
        <v>540</v>
      </c>
      <c r="H221" s="54" t="s">
        <v>541</v>
      </c>
      <c r="I221" s="35" t="s">
        <v>542</v>
      </c>
      <c r="J221" s="54" t="s">
        <v>543</v>
      </c>
      <c r="K221" s="54" t="s">
        <v>544</v>
      </c>
      <c r="L221" s="56">
        <v>70000</v>
      </c>
      <c r="M221" s="56">
        <v>52500</v>
      </c>
      <c r="N221" s="57">
        <f>SUM(O221:T221)</f>
        <v>70000</v>
      </c>
      <c r="O221" s="56"/>
      <c r="P221" s="56"/>
      <c r="Q221" s="56"/>
      <c r="R221" s="56">
        <v>14000</v>
      </c>
      <c r="S221" s="56"/>
      <c r="T221" s="56">
        <v>56000</v>
      </c>
      <c r="U221" s="56">
        <f>SUM(V221:Z221)</f>
        <v>0</v>
      </c>
      <c r="V221" s="56"/>
      <c r="W221" s="56"/>
      <c r="X221" s="56"/>
      <c r="Y221" s="56"/>
      <c r="Z221" s="56"/>
      <c r="AA221" s="57">
        <v>70000</v>
      </c>
      <c r="AB221" s="58">
        <v>52500</v>
      </c>
      <c r="AC221" s="58">
        <v>52500</v>
      </c>
      <c r="AD221" s="59">
        <v>0.75</v>
      </c>
      <c r="AE221" s="75">
        <f>L221/2</f>
        <v>35000</v>
      </c>
      <c r="AF221" s="61">
        <f>(AE221/L221)</f>
        <v>0.5</v>
      </c>
      <c r="AG221" s="62" t="s">
        <v>545</v>
      </c>
      <c r="AH221" s="62" t="s">
        <v>1155</v>
      </c>
      <c r="AI221" s="47"/>
      <c r="AJ221" s="47" t="s">
        <v>980</v>
      </c>
      <c r="AK221" s="47" t="s">
        <v>980</v>
      </c>
      <c r="AL221" s="47" t="s">
        <v>980</v>
      </c>
      <c r="AM221" s="47" t="s">
        <v>980</v>
      </c>
      <c r="AN221" s="47" t="s">
        <v>980</v>
      </c>
      <c r="AO221" s="47"/>
      <c r="AP221" s="47"/>
      <c r="AQ221" s="47" t="s">
        <v>980</v>
      </c>
      <c r="AR221" s="47" t="s">
        <v>980</v>
      </c>
      <c r="AS221" s="47" t="s">
        <v>980</v>
      </c>
      <c r="AT221" s="47" t="s">
        <v>980</v>
      </c>
      <c r="AU221" s="47" t="s">
        <v>980</v>
      </c>
      <c r="AV221" s="47" t="s">
        <v>980</v>
      </c>
      <c r="AW221" s="47" t="s">
        <v>1014</v>
      </c>
      <c r="AX221" s="47">
        <v>39146</v>
      </c>
      <c r="AY221" s="47"/>
      <c r="AZ221" s="47" t="s">
        <v>980</v>
      </c>
      <c r="BA221" s="48">
        <v>3</v>
      </c>
      <c r="BB221" s="48">
        <v>1</v>
      </c>
      <c r="BC221" s="48">
        <v>4</v>
      </c>
      <c r="BD221" s="48">
        <v>4</v>
      </c>
      <c r="BE221" s="49">
        <f>SUM(BA221:BD221)</f>
        <v>12</v>
      </c>
      <c r="BF221" s="50"/>
      <c r="BG221" s="7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</row>
    <row r="222" spans="1:92" ht="15.75" hidden="1">
      <c r="A222" s="33"/>
      <c r="B222" s="68" t="s">
        <v>1547</v>
      </c>
      <c r="C222" s="315"/>
      <c r="D222" s="329"/>
      <c r="E222" s="69"/>
      <c r="F222" s="69"/>
      <c r="G222" s="54"/>
      <c r="H222" s="54"/>
      <c r="I222" s="35"/>
      <c r="J222" s="54"/>
      <c r="K222" s="54"/>
      <c r="L222" s="56"/>
      <c r="M222" s="56"/>
      <c r="N222" s="57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7"/>
      <c r="AB222" s="58"/>
      <c r="AC222" s="58"/>
      <c r="AD222" s="59"/>
      <c r="AE222" s="60">
        <f>SUM(AE221)</f>
        <v>35000</v>
      </c>
      <c r="AF222" s="61"/>
      <c r="AG222" s="62"/>
      <c r="AH222" s="62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8"/>
      <c r="BB222" s="48"/>
      <c r="BC222" s="48"/>
      <c r="BD222" s="48"/>
      <c r="BE222" s="49"/>
      <c r="BF222" s="50"/>
      <c r="BG222" s="7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</row>
    <row r="223" spans="1:92" ht="47.25" customHeight="1" hidden="1">
      <c r="A223" s="33"/>
      <c r="B223" s="129" t="s">
        <v>546</v>
      </c>
      <c r="C223" s="319"/>
      <c r="D223" s="331"/>
      <c r="E223" s="95"/>
      <c r="F223" s="95"/>
      <c r="G223" s="55"/>
      <c r="H223" s="54"/>
      <c r="I223" s="35"/>
      <c r="J223" s="54"/>
      <c r="K223" s="54"/>
      <c r="L223" s="96">
        <f aca="true" t="shared" si="54" ref="L223:AC223">SUM(L221)</f>
        <v>70000</v>
      </c>
      <c r="M223" s="96">
        <f t="shared" si="54"/>
        <v>52500</v>
      </c>
      <c r="N223" s="96">
        <f t="shared" si="54"/>
        <v>70000</v>
      </c>
      <c r="O223" s="96">
        <f t="shared" si="54"/>
        <v>0</v>
      </c>
      <c r="P223" s="96">
        <f t="shared" si="54"/>
        <v>0</v>
      </c>
      <c r="Q223" s="96">
        <f t="shared" si="54"/>
        <v>0</v>
      </c>
      <c r="R223" s="96">
        <f t="shared" si="54"/>
        <v>14000</v>
      </c>
      <c r="S223" s="96">
        <f t="shared" si="54"/>
        <v>0</v>
      </c>
      <c r="T223" s="96">
        <f t="shared" si="54"/>
        <v>56000</v>
      </c>
      <c r="U223" s="96">
        <f t="shared" si="54"/>
        <v>0</v>
      </c>
      <c r="V223" s="96">
        <f t="shared" si="54"/>
        <v>0</v>
      </c>
      <c r="W223" s="96">
        <f t="shared" si="54"/>
        <v>0</v>
      </c>
      <c r="X223" s="96">
        <f t="shared" si="54"/>
        <v>0</v>
      </c>
      <c r="Y223" s="96">
        <f t="shared" si="54"/>
        <v>0</v>
      </c>
      <c r="Z223" s="96">
        <f t="shared" si="54"/>
        <v>0</v>
      </c>
      <c r="AA223" s="96">
        <f t="shared" si="54"/>
        <v>70000</v>
      </c>
      <c r="AB223" s="96">
        <f t="shared" si="54"/>
        <v>52500</v>
      </c>
      <c r="AC223" s="96">
        <f t="shared" si="54"/>
        <v>52500</v>
      </c>
      <c r="AD223" s="59"/>
      <c r="AE223" s="97">
        <f>SUM(AE221)</f>
        <v>35000</v>
      </c>
      <c r="AF223" s="47"/>
      <c r="AG223" s="62"/>
      <c r="AH223" s="62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8"/>
      <c r="BB223" s="48"/>
      <c r="BC223" s="48"/>
      <c r="BD223" s="48"/>
      <c r="BE223" s="49"/>
      <c r="BF223" s="50"/>
      <c r="BG223" s="7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</row>
    <row r="224" spans="1:92" ht="44.25" customHeight="1">
      <c r="A224" s="130"/>
      <c r="B224" s="110" t="s">
        <v>547</v>
      </c>
      <c r="C224" s="90"/>
      <c r="D224" s="124" t="s">
        <v>547</v>
      </c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117"/>
      <c r="BG224" s="7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</row>
    <row r="225" spans="1:92" ht="65.25" customHeight="1" hidden="1">
      <c r="A225" s="33"/>
      <c r="B225" s="34" t="s">
        <v>548</v>
      </c>
      <c r="C225" s="314" t="s">
        <v>549</v>
      </c>
      <c r="D225" s="327" t="s">
        <v>550</v>
      </c>
      <c r="E225" s="54" t="s">
        <v>551</v>
      </c>
      <c r="F225" s="35" t="s">
        <v>1426</v>
      </c>
      <c r="G225" s="54" t="s">
        <v>552</v>
      </c>
      <c r="H225" s="54" t="s">
        <v>553</v>
      </c>
      <c r="I225" s="35" t="s">
        <v>554</v>
      </c>
      <c r="J225" s="54" t="s">
        <v>555</v>
      </c>
      <c r="K225" s="54" t="s">
        <v>556</v>
      </c>
      <c r="L225" s="56">
        <v>234600</v>
      </c>
      <c r="M225" s="56">
        <v>171268</v>
      </c>
      <c r="N225" s="57">
        <v>234600</v>
      </c>
      <c r="O225" s="56">
        <v>21600</v>
      </c>
      <c r="P225" s="56"/>
      <c r="Q225" s="56">
        <v>156200</v>
      </c>
      <c r="R225" s="56">
        <v>56800</v>
      </c>
      <c r="S225" s="56"/>
      <c r="T225" s="56"/>
      <c r="U225" s="56">
        <f>SUM(V225:Z225)</f>
        <v>159980</v>
      </c>
      <c r="V225" s="56">
        <v>32000</v>
      </c>
      <c r="W225" s="56">
        <v>15000</v>
      </c>
      <c r="X225" s="56">
        <v>12000</v>
      </c>
      <c r="Y225" s="56">
        <v>36000</v>
      </c>
      <c r="Z225" s="56">
        <v>64980</v>
      </c>
      <c r="AA225" s="57">
        <v>234600</v>
      </c>
      <c r="AB225" s="58">
        <v>171258</v>
      </c>
      <c r="AC225" s="58">
        <v>171200</v>
      </c>
      <c r="AD225" s="59">
        <v>0.73</v>
      </c>
      <c r="AE225" s="75">
        <f>L225/2</f>
        <v>117300</v>
      </c>
      <c r="AF225" s="61">
        <f>(AE225/L225)</f>
        <v>0.5</v>
      </c>
      <c r="AG225" s="62" t="s">
        <v>1012</v>
      </c>
      <c r="AH225" s="62" t="s">
        <v>1145</v>
      </c>
      <c r="AI225" s="47"/>
      <c r="AJ225" s="47" t="s">
        <v>980</v>
      </c>
      <c r="AK225" s="47" t="s">
        <v>980</v>
      </c>
      <c r="AL225" s="47" t="s">
        <v>980</v>
      </c>
      <c r="AM225" s="47" t="s">
        <v>980</v>
      </c>
      <c r="AN225" s="47" t="s">
        <v>980</v>
      </c>
      <c r="AO225" s="47" t="s">
        <v>980</v>
      </c>
      <c r="AP225" s="47" t="s">
        <v>980</v>
      </c>
      <c r="AQ225" s="47" t="s">
        <v>980</v>
      </c>
      <c r="AR225" s="47" t="s">
        <v>980</v>
      </c>
      <c r="AS225" s="47" t="s">
        <v>980</v>
      </c>
      <c r="AT225" s="47" t="s">
        <v>980</v>
      </c>
      <c r="AU225" s="47" t="s">
        <v>980</v>
      </c>
      <c r="AV225" s="47" t="s">
        <v>980</v>
      </c>
      <c r="AW225" s="47" t="s">
        <v>1014</v>
      </c>
      <c r="AX225" s="47">
        <v>39149</v>
      </c>
      <c r="AY225" s="47"/>
      <c r="AZ225" s="47" t="s">
        <v>980</v>
      </c>
      <c r="BA225" s="48">
        <v>7</v>
      </c>
      <c r="BB225" s="48">
        <v>3</v>
      </c>
      <c r="BC225" s="48">
        <v>4</v>
      </c>
      <c r="BD225" s="48">
        <v>5</v>
      </c>
      <c r="BE225" s="49">
        <f>SUM(BA225:BD225)</f>
        <v>19</v>
      </c>
      <c r="BF225" s="50" t="s">
        <v>557</v>
      </c>
      <c r="BG225" s="7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</row>
    <row r="226" spans="1:92" ht="62.25" customHeight="1" hidden="1">
      <c r="A226" s="71"/>
      <c r="B226" s="34" t="s">
        <v>558</v>
      </c>
      <c r="C226" s="314" t="s">
        <v>559</v>
      </c>
      <c r="D226" s="327" t="s">
        <v>322</v>
      </c>
      <c r="E226" s="54" t="s">
        <v>323</v>
      </c>
      <c r="F226" s="35" t="s">
        <v>1041</v>
      </c>
      <c r="G226" s="131" t="s">
        <v>324</v>
      </c>
      <c r="H226" s="54" t="s">
        <v>325</v>
      </c>
      <c r="I226" s="35" t="s">
        <v>554</v>
      </c>
      <c r="J226" s="54" t="s">
        <v>560</v>
      </c>
      <c r="K226" s="54" t="s">
        <v>561</v>
      </c>
      <c r="L226" s="56">
        <v>350000</v>
      </c>
      <c r="M226" s="56">
        <v>262500</v>
      </c>
      <c r="N226" s="57">
        <v>350000</v>
      </c>
      <c r="O226" s="56">
        <v>41000</v>
      </c>
      <c r="P226" s="56">
        <v>122000</v>
      </c>
      <c r="Q226" s="56">
        <v>116000</v>
      </c>
      <c r="R226" s="56">
        <v>71000</v>
      </c>
      <c r="S226" s="56"/>
      <c r="T226" s="56"/>
      <c r="U226" s="56">
        <f>SUM(V226:Z226)</f>
        <v>0</v>
      </c>
      <c r="V226" s="56"/>
      <c r="W226" s="56"/>
      <c r="X226" s="56"/>
      <c r="Y226" s="56"/>
      <c r="Z226" s="56"/>
      <c r="AA226" s="57">
        <v>350000</v>
      </c>
      <c r="AB226" s="58">
        <v>262500</v>
      </c>
      <c r="AC226" s="58">
        <v>262500</v>
      </c>
      <c r="AD226" s="59">
        <v>0.75</v>
      </c>
      <c r="AE226" s="60">
        <v>262500</v>
      </c>
      <c r="AF226" s="61">
        <f>(AE226/L226)</f>
        <v>0.75</v>
      </c>
      <c r="AG226" s="62" t="s">
        <v>1492</v>
      </c>
      <c r="AH226" s="62" t="s">
        <v>1155</v>
      </c>
      <c r="AI226" s="47"/>
      <c r="AJ226" s="47" t="s">
        <v>980</v>
      </c>
      <c r="AK226" s="47" t="s">
        <v>980</v>
      </c>
      <c r="AL226" s="47" t="s">
        <v>980</v>
      </c>
      <c r="AM226" s="47" t="s">
        <v>980</v>
      </c>
      <c r="AN226" s="47" t="s">
        <v>980</v>
      </c>
      <c r="AO226" s="47" t="s">
        <v>980</v>
      </c>
      <c r="AP226" s="47" t="s">
        <v>980</v>
      </c>
      <c r="AQ226" s="47" t="s">
        <v>980</v>
      </c>
      <c r="AR226" s="47" t="s">
        <v>980</v>
      </c>
      <c r="AS226" s="47" t="s">
        <v>980</v>
      </c>
      <c r="AT226" s="47" t="s">
        <v>980</v>
      </c>
      <c r="AU226" s="47" t="s">
        <v>980</v>
      </c>
      <c r="AV226" s="47" t="s">
        <v>980</v>
      </c>
      <c r="AW226" s="47" t="s">
        <v>1014</v>
      </c>
      <c r="AX226" s="47">
        <v>39146</v>
      </c>
      <c r="AY226" s="47"/>
      <c r="AZ226" s="47" t="s">
        <v>980</v>
      </c>
      <c r="BA226" s="48">
        <v>4</v>
      </c>
      <c r="BB226" s="48">
        <v>2</v>
      </c>
      <c r="BC226" s="48">
        <v>4</v>
      </c>
      <c r="BD226" s="48">
        <v>5</v>
      </c>
      <c r="BE226" s="49">
        <f>SUM(BA226:BD226)</f>
        <v>15</v>
      </c>
      <c r="BF226" s="50" t="s">
        <v>1584</v>
      </c>
      <c r="BG226" s="7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</row>
    <row r="227" spans="1:92" ht="15.75" hidden="1">
      <c r="A227" s="33"/>
      <c r="B227" s="68" t="s">
        <v>1175</v>
      </c>
      <c r="C227" s="315"/>
      <c r="D227" s="329"/>
      <c r="E227" s="69"/>
      <c r="F227" s="69"/>
      <c r="G227" s="55"/>
      <c r="H227" s="54"/>
      <c r="I227" s="35"/>
      <c r="J227" s="54"/>
      <c r="K227" s="54"/>
      <c r="L227" s="56"/>
      <c r="M227" s="56"/>
      <c r="N227" s="57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7"/>
      <c r="AB227" s="58"/>
      <c r="AC227" s="58"/>
      <c r="AD227" s="59"/>
      <c r="AE227" s="60">
        <f>SUM(AE225:AE226)</f>
        <v>379800</v>
      </c>
      <c r="AF227" s="47"/>
      <c r="AG227" s="62"/>
      <c r="AH227" s="62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8"/>
      <c r="BB227" s="48"/>
      <c r="BC227" s="48"/>
      <c r="BD227" s="48"/>
      <c r="BE227" s="49"/>
      <c r="BF227" s="50"/>
      <c r="BG227" s="7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</row>
    <row r="228" spans="1:92" ht="51" customHeight="1">
      <c r="A228" s="33"/>
      <c r="B228" s="34" t="s">
        <v>562</v>
      </c>
      <c r="C228" s="314" t="s">
        <v>563</v>
      </c>
      <c r="D228" s="327" t="s">
        <v>1225</v>
      </c>
      <c r="E228" s="54" t="s">
        <v>431</v>
      </c>
      <c r="F228" s="35" t="s">
        <v>1041</v>
      </c>
      <c r="G228" s="54" t="s">
        <v>1227</v>
      </c>
      <c r="H228" s="54" t="s">
        <v>564</v>
      </c>
      <c r="I228" s="35" t="s">
        <v>554</v>
      </c>
      <c r="J228" s="54" t="s">
        <v>565</v>
      </c>
      <c r="K228" s="54" t="s">
        <v>566</v>
      </c>
      <c r="L228" s="56">
        <v>790600</v>
      </c>
      <c r="M228" s="56">
        <v>592950</v>
      </c>
      <c r="N228" s="57">
        <f>SUM(O228:T228)</f>
        <v>790600</v>
      </c>
      <c r="O228" s="56">
        <v>35700</v>
      </c>
      <c r="P228" s="56">
        <v>280400</v>
      </c>
      <c r="Q228" s="56">
        <v>390200</v>
      </c>
      <c r="R228" s="56">
        <v>84300</v>
      </c>
      <c r="S228" s="56"/>
      <c r="T228" s="56"/>
      <c r="U228" s="56">
        <f>SUM(V228:Z228)</f>
        <v>409800</v>
      </c>
      <c r="V228" s="56">
        <v>220400</v>
      </c>
      <c r="W228" s="56">
        <v>54300</v>
      </c>
      <c r="X228" s="56">
        <v>45100</v>
      </c>
      <c r="Y228" s="56">
        <v>65200</v>
      </c>
      <c r="Z228" s="56">
        <v>24800</v>
      </c>
      <c r="AA228" s="57">
        <v>790600</v>
      </c>
      <c r="AB228" s="58">
        <v>592950</v>
      </c>
      <c r="AC228" s="58">
        <v>592900</v>
      </c>
      <c r="AD228" s="59">
        <v>0.75</v>
      </c>
      <c r="AE228" s="60">
        <v>592900</v>
      </c>
      <c r="AF228" s="61">
        <f>(AE228/L228)</f>
        <v>0.7499367568934986</v>
      </c>
      <c r="AG228" s="62" t="s">
        <v>30</v>
      </c>
      <c r="AH228" s="62" t="s">
        <v>567</v>
      </c>
      <c r="AI228" s="47"/>
      <c r="AJ228" s="47" t="s">
        <v>980</v>
      </c>
      <c r="AK228" s="47" t="s">
        <v>980</v>
      </c>
      <c r="AL228" s="47" t="s">
        <v>980</v>
      </c>
      <c r="AM228" s="47" t="s">
        <v>980</v>
      </c>
      <c r="AN228" s="47" t="s">
        <v>980</v>
      </c>
      <c r="AO228" s="47" t="s">
        <v>1013</v>
      </c>
      <c r="AP228" s="47" t="s">
        <v>1013</v>
      </c>
      <c r="AQ228" s="47" t="s">
        <v>980</v>
      </c>
      <c r="AR228" s="47" t="s">
        <v>980</v>
      </c>
      <c r="AS228" s="47" t="s">
        <v>980</v>
      </c>
      <c r="AT228" s="47" t="s">
        <v>980</v>
      </c>
      <c r="AU228" s="47" t="s">
        <v>980</v>
      </c>
      <c r="AV228" s="47" t="s">
        <v>980</v>
      </c>
      <c r="AW228" s="47" t="s">
        <v>1014</v>
      </c>
      <c r="AX228" s="47">
        <v>39146</v>
      </c>
      <c r="AY228" s="47"/>
      <c r="AZ228" s="47" t="s">
        <v>980</v>
      </c>
      <c r="BA228" s="48">
        <v>3</v>
      </c>
      <c r="BB228" s="48">
        <v>4</v>
      </c>
      <c r="BC228" s="48">
        <v>4</v>
      </c>
      <c r="BD228" s="48">
        <v>4</v>
      </c>
      <c r="BE228" s="49">
        <f>SUM(BA228:BD228)</f>
        <v>15</v>
      </c>
      <c r="BF228" s="50"/>
      <c r="BG228" s="7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</row>
    <row r="229" spans="1:92" ht="47.25">
      <c r="A229" s="33"/>
      <c r="B229" s="34" t="s">
        <v>568</v>
      </c>
      <c r="C229" s="314" t="s">
        <v>569</v>
      </c>
      <c r="D229" s="327" t="s">
        <v>570</v>
      </c>
      <c r="E229" s="54" t="s">
        <v>571</v>
      </c>
      <c r="F229" s="35" t="s">
        <v>1426</v>
      </c>
      <c r="G229" s="54" t="s">
        <v>572</v>
      </c>
      <c r="H229" s="54" t="s">
        <v>573</v>
      </c>
      <c r="I229" s="35" t="s">
        <v>554</v>
      </c>
      <c r="J229" s="54" t="s">
        <v>574</v>
      </c>
      <c r="K229" s="54" t="s">
        <v>575</v>
      </c>
      <c r="L229" s="56">
        <v>700000</v>
      </c>
      <c r="M229" s="56">
        <v>525000</v>
      </c>
      <c r="N229" s="57">
        <f>SUM(O229:T229)</f>
        <v>700000</v>
      </c>
      <c r="O229" s="56">
        <v>85000</v>
      </c>
      <c r="P229" s="56">
        <v>240000</v>
      </c>
      <c r="Q229" s="56">
        <v>180000</v>
      </c>
      <c r="R229" s="56">
        <v>195000</v>
      </c>
      <c r="S229" s="56"/>
      <c r="T229" s="56"/>
      <c r="U229" s="56">
        <f>SUM(V229:Z229)</f>
        <v>280000</v>
      </c>
      <c r="V229" s="56">
        <v>80000</v>
      </c>
      <c r="W229" s="56">
        <v>150000</v>
      </c>
      <c r="X229" s="56"/>
      <c r="Y229" s="56">
        <v>50000</v>
      </c>
      <c r="Z229" s="56"/>
      <c r="AA229" s="57">
        <v>700000</v>
      </c>
      <c r="AB229" s="58">
        <v>525000</v>
      </c>
      <c r="AC229" s="58">
        <v>525000</v>
      </c>
      <c r="AD229" s="59">
        <v>0.75</v>
      </c>
      <c r="AE229" s="75">
        <f>L229/2</f>
        <v>350000</v>
      </c>
      <c r="AF229" s="61">
        <f>(AE229/L229)</f>
        <v>0.5</v>
      </c>
      <c r="AG229" s="62" t="s">
        <v>576</v>
      </c>
      <c r="AH229" s="62" t="s">
        <v>1034</v>
      </c>
      <c r="AI229" s="47"/>
      <c r="AJ229" s="47" t="s">
        <v>980</v>
      </c>
      <c r="AK229" s="47" t="s">
        <v>980</v>
      </c>
      <c r="AL229" s="47" t="s">
        <v>980</v>
      </c>
      <c r="AM229" s="47" t="s">
        <v>980</v>
      </c>
      <c r="AN229" s="47" t="s">
        <v>981</v>
      </c>
      <c r="AO229" s="47" t="s">
        <v>980</v>
      </c>
      <c r="AP229" s="47" t="s">
        <v>980</v>
      </c>
      <c r="AQ229" s="47" t="s">
        <v>980</v>
      </c>
      <c r="AR229" s="47" t="s">
        <v>980</v>
      </c>
      <c r="AS229" s="47" t="s">
        <v>980</v>
      </c>
      <c r="AT229" s="47" t="s">
        <v>980</v>
      </c>
      <c r="AU229" s="47" t="s">
        <v>980</v>
      </c>
      <c r="AV229" s="47" t="s">
        <v>980</v>
      </c>
      <c r="AW229" s="47" t="s">
        <v>980</v>
      </c>
      <c r="AX229" s="47">
        <v>39147</v>
      </c>
      <c r="AY229" s="47">
        <v>39149</v>
      </c>
      <c r="AZ229" s="47" t="s">
        <v>980</v>
      </c>
      <c r="BA229" s="48">
        <v>3</v>
      </c>
      <c r="BB229" s="48">
        <v>2</v>
      </c>
      <c r="BC229" s="48">
        <v>4</v>
      </c>
      <c r="BD229" s="48">
        <v>3</v>
      </c>
      <c r="BE229" s="49">
        <f>SUM(BA229:BD229)</f>
        <v>12</v>
      </c>
      <c r="BF229" s="50"/>
      <c r="BG229" s="7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</row>
    <row r="230" spans="1:92" ht="15.75" hidden="1">
      <c r="A230" s="33"/>
      <c r="B230" s="68" t="s">
        <v>1547</v>
      </c>
      <c r="C230" s="315"/>
      <c r="D230" s="329"/>
      <c r="E230" s="69"/>
      <c r="F230" s="69"/>
      <c r="G230" s="55"/>
      <c r="H230" s="54"/>
      <c r="I230" s="35"/>
      <c r="J230" s="54"/>
      <c r="K230" s="54"/>
      <c r="L230" s="56"/>
      <c r="M230" s="56"/>
      <c r="N230" s="57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7"/>
      <c r="AB230" s="58"/>
      <c r="AC230" s="58"/>
      <c r="AD230" s="59"/>
      <c r="AE230" s="60">
        <f>SUM(AE228:AE229)</f>
        <v>942900</v>
      </c>
      <c r="AF230" s="47"/>
      <c r="AG230" s="62"/>
      <c r="AH230" s="62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8"/>
      <c r="BB230" s="48"/>
      <c r="BC230" s="48"/>
      <c r="BD230" s="48"/>
      <c r="BE230" s="49"/>
      <c r="BF230" s="50"/>
      <c r="BG230" s="7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</row>
    <row r="231" spans="1:92" ht="47.25" customHeight="1" hidden="1">
      <c r="A231" s="33"/>
      <c r="B231" s="132" t="s">
        <v>577</v>
      </c>
      <c r="C231" s="320"/>
      <c r="D231" s="334"/>
      <c r="E231" s="133"/>
      <c r="F231" s="133"/>
      <c r="G231" s="54"/>
      <c r="H231" s="54"/>
      <c r="I231" s="35"/>
      <c r="J231" s="54"/>
      <c r="K231" s="54"/>
      <c r="L231" s="58">
        <f aca="true" t="shared" si="55" ref="L231:AC231">SUM(L225:L229)</f>
        <v>2075200</v>
      </c>
      <c r="M231" s="58">
        <f t="shared" si="55"/>
        <v>1551718</v>
      </c>
      <c r="N231" s="58">
        <f t="shared" si="55"/>
        <v>2075200</v>
      </c>
      <c r="O231" s="58">
        <f t="shared" si="55"/>
        <v>183300</v>
      </c>
      <c r="P231" s="58">
        <f t="shared" si="55"/>
        <v>642400</v>
      </c>
      <c r="Q231" s="58">
        <f t="shared" si="55"/>
        <v>842400</v>
      </c>
      <c r="R231" s="58">
        <f t="shared" si="55"/>
        <v>407100</v>
      </c>
      <c r="S231" s="58">
        <f t="shared" si="55"/>
        <v>0</v>
      </c>
      <c r="T231" s="58">
        <f t="shared" si="55"/>
        <v>0</v>
      </c>
      <c r="U231" s="58">
        <f t="shared" si="55"/>
        <v>849780</v>
      </c>
      <c r="V231" s="58">
        <f t="shared" si="55"/>
        <v>332400</v>
      </c>
      <c r="W231" s="58">
        <f t="shared" si="55"/>
        <v>219300</v>
      </c>
      <c r="X231" s="58">
        <f t="shared" si="55"/>
        <v>57100</v>
      </c>
      <c r="Y231" s="58">
        <f t="shared" si="55"/>
        <v>151200</v>
      </c>
      <c r="Z231" s="58">
        <f t="shared" si="55"/>
        <v>89780</v>
      </c>
      <c r="AA231" s="58">
        <f t="shared" si="55"/>
        <v>2075200</v>
      </c>
      <c r="AB231" s="58">
        <f t="shared" si="55"/>
        <v>1551708</v>
      </c>
      <c r="AC231" s="58">
        <f t="shared" si="55"/>
        <v>1551600</v>
      </c>
      <c r="AD231" s="58"/>
      <c r="AE231" s="58">
        <f>(SUM(AE225:AE229)-AE227)</f>
        <v>1322700</v>
      </c>
      <c r="AF231" s="47"/>
      <c r="AG231" s="62"/>
      <c r="AH231" s="62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8"/>
      <c r="BB231" s="48"/>
      <c r="BC231" s="48"/>
      <c r="BD231" s="48"/>
      <c r="BE231" s="49"/>
      <c r="BF231" s="50"/>
      <c r="BG231" s="7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</row>
    <row r="232" spans="1:92" ht="47.25" customHeight="1" hidden="1">
      <c r="A232" s="33"/>
      <c r="B232" s="94" t="s">
        <v>578</v>
      </c>
      <c r="C232" s="319"/>
      <c r="D232" s="331"/>
      <c r="E232" s="95"/>
      <c r="F232" s="95"/>
      <c r="G232" s="55"/>
      <c r="H232" s="54"/>
      <c r="I232" s="35"/>
      <c r="J232" s="54"/>
      <c r="K232" s="54"/>
      <c r="L232" s="96">
        <f aca="true" t="shared" si="56" ref="L232:AC232">SUM(L231,L223,L219,L180,L149)</f>
        <v>39993209</v>
      </c>
      <c r="M232" s="96">
        <f t="shared" si="56"/>
        <v>29512655</v>
      </c>
      <c r="N232" s="96">
        <f t="shared" si="56"/>
        <v>39913209</v>
      </c>
      <c r="O232" s="96">
        <f t="shared" si="56"/>
        <v>1836050</v>
      </c>
      <c r="P232" s="96">
        <f t="shared" si="56"/>
        <v>6231100</v>
      </c>
      <c r="Q232" s="96">
        <f t="shared" si="56"/>
        <v>24655614</v>
      </c>
      <c r="R232" s="96">
        <f t="shared" si="56"/>
        <v>5253245</v>
      </c>
      <c r="S232" s="96">
        <f t="shared" si="56"/>
        <v>400200</v>
      </c>
      <c r="T232" s="96">
        <f t="shared" si="56"/>
        <v>1537000</v>
      </c>
      <c r="U232" s="96">
        <f t="shared" si="56"/>
        <v>8547220</v>
      </c>
      <c r="V232" s="96">
        <f t="shared" si="56"/>
        <v>2116750</v>
      </c>
      <c r="W232" s="96">
        <f t="shared" si="56"/>
        <v>3312300</v>
      </c>
      <c r="X232" s="96">
        <f t="shared" si="56"/>
        <v>888950</v>
      </c>
      <c r="Y232" s="96">
        <f t="shared" si="56"/>
        <v>1114850</v>
      </c>
      <c r="Z232" s="96">
        <f t="shared" si="56"/>
        <v>1114370</v>
      </c>
      <c r="AA232" s="96">
        <f t="shared" si="56"/>
        <v>39913209</v>
      </c>
      <c r="AB232" s="96">
        <f t="shared" si="56"/>
        <v>29452645</v>
      </c>
      <c r="AC232" s="96">
        <f t="shared" si="56"/>
        <v>29451800</v>
      </c>
      <c r="AD232" s="59"/>
      <c r="AE232" s="75">
        <f>AE231+AE223+AE219+AE180+AE149</f>
        <v>23307500</v>
      </c>
      <c r="AF232" s="47"/>
      <c r="AG232" s="62"/>
      <c r="AH232" s="62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8"/>
      <c r="BB232" s="48"/>
      <c r="BC232" s="48"/>
      <c r="BD232" s="48"/>
      <c r="BE232" s="49"/>
      <c r="BF232" s="50"/>
      <c r="BG232" s="7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</row>
    <row r="233" spans="1:92" ht="47.25" customHeight="1" hidden="1">
      <c r="A233" s="33"/>
      <c r="B233" s="129"/>
      <c r="C233" s="319"/>
      <c r="D233" s="331"/>
      <c r="E233" s="95"/>
      <c r="F233" s="95"/>
      <c r="G233" s="55"/>
      <c r="H233" s="54"/>
      <c r="I233" s="35"/>
      <c r="J233" s="54"/>
      <c r="K233" s="54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59"/>
      <c r="AE233" s="75"/>
      <c r="AF233" s="47"/>
      <c r="AG233" s="62"/>
      <c r="AH233" s="62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8"/>
      <c r="BB233" s="48"/>
      <c r="BC233" s="48"/>
      <c r="BD233" s="48"/>
      <c r="BE233" s="49"/>
      <c r="BF233" s="50"/>
      <c r="BG233" s="7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</row>
    <row r="234" spans="1:92" ht="47.25" customHeight="1">
      <c r="A234" s="127"/>
      <c r="B234" s="110" t="s">
        <v>579</v>
      </c>
      <c r="C234" s="90"/>
      <c r="D234" s="124" t="s">
        <v>580</v>
      </c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128"/>
      <c r="BG234" s="7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</row>
    <row r="235" spans="1:92" ht="47.25">
      <c r="A235" s="33"/>
      <c r="B235" s="34" t="s">
        <v>581</v>
      </c>
      <c r="C235" s="314" t="s">
        <v>582</v>
      </c>
      <c r="D235" s="327" t="s">
        <v>219</v>
      </c>
      <c r="E235" s="54" t="s">
        <v>220</v>
      </c>
      <c r="F235" s="35" t="s">
        <v>1426</v>
      </c>
      <c r="G235" s="54" t="s">
        <v>221</v>
      </c>
      <c r="H235" s="54" t="s">
        <v>222</v>
      </c>
      <c r="I235" s="35" t="s">
        <v>583</v>
      </c>
      <c r="J235" s="54" t="s">
        <v>584</v>
      </c>
      <c r="K235" s="54" t="s">
        <v>585</v>
      </c>
      <c r="L235" s="56">
        <v>90000</v>
      </c>
      <c r="M235" s="56">
        <v>63000</v>
      </c>
      <c r="N235" s="57">
        <f>SUM(O235:T235)</f>
        <v>90000</v>
      </c>
      <c r="O235" s="56"/>
      <c r="P235" s="56"/>
      <c r="Q235" s="56"/>
      <c r="R235" s="56"/>
      <c r="S235" s="56"/>
      <c r="T235" s="56">
        <v>90000</v>
      </c>
      <c r="U235" s="56">
        <f>SUM(V235:Z235)</f>
        <v>0</v>
      </c>
      <c r="V235" s="56"/>
      <c r="W235" s="56"/>
      <c r="X235" s="56"/>
      <c r="Y235" s="56"/>
      <c r="Z235" s="56"/>
      <c r="AA235" s="57">
        <v>90000</v>
      </c>
      <c r="AB235" s="58">
        <v>63000</v>
      </c>
      <c r="AC235" s="58">
        <v>63000</v>
      </c>
      <c r="AD235" s="59">
        <v>0.7</v>
      </c>
      <c r="AE235" s="75">
        <f>L235/2</f>
        <v>45000</v>
      </c>
      <c r="AF235" s="61">
        <f>(AE235/L235)</f>
        <v>0.5</v>
      </c>
      <c r="AG235" s="62" t="s">
        <v>1001</v>
      </c>
      <c r="AH235" s="62" t="s">
        <v>1155</v>
      </c>
      <c r="AI235" s="47"/>
      <c r="AJ235" s="47" t="s">
        <v>980</v>
      </c>
      <c r="AK235" s="47" t="s">
        <v>980</v>
      </c>
      <c r="AL235" s="47" t="s">
        <v>980</v>
      </c>
      <c r="AM235" s="47" t="s">
        <v>980</v>
      </c>
      <c r="AN235" s="47" t="s">
        <v>980</v>
      </c>
      <c r="AO235" s="47" t="s">
        <v>980</v>
      </c>
      <c r="AP235" s="47" t="s">
        <v>980</v>
      </c>
      <c r="AQ235" s="47" t="s">
        <v>980</v>
      </c>
      <c r="AR235" s="47" t="s">
        <v>980</v>
      </c>
      <c r="AS235" s="47" t="s">
        <v>980</v>
      </c>
      <c r="AT235" s="47" t="s">
        <v>980</v>
      </c>
      <c r="AU235" s="47" t="s">
        <v>980</v>
      </c>
      <c r="AV235" s="47" t="s">
        <v>980</v>
      </c>
      <c r="AW235" s="47" t="s">
        <v>980</v>
      </c>
      <c r="AX235" s="47">
        <v>39146</v>
      </c>
      <c r="AY235" s="47">
        <v>39149</v>
      </c>
      <c r="AZ235" s="47" t="s">
        <v>980</v>
      </c>
      <c r="BA235" s="48">
        <v>0</v>
      </c>
      <c r="BB235" s="48">
        <v>3</v>
      </c>
      <c r="BC235" s="48">
        <v>4</v>
      </c>
      <c r="BD235" s="48">
        <v>3</v>
      </c>
      <c r="BE235" s="49">
        <f>SUM(BA235:BD235)</f>
        <v>10</v>
      </c>
      <c r="BF235" s="50"/>
      <c r="BG235" s="7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</row>
    <row r="236" spans="1:92" ht="31.5">
      <c r="A236" s="33"/>
      <c r="B236" s="34" t="s">
        <v>586</v>
      </c>
      <c r="C236" s="314" t="s">
        <v>587</v>
      </c>
      <c r="D236" s="327" t="s">
        <v>1168</v>
      </c>
      <c r="E236" s="54" t="s">
        <v>1340</v>
      </c>
      <c r="F236" s="35" t="s">
        <v>972</v>
      </c>
      <c r="G236" s="54" t="s">
        <v>1170</v>
      </c>
      <c r="H236" s="54" t="s">
        <v>1171</v>
      </c>
      <c r="I236" s="35" t="s">
        <v>588</v>
      </c>
      <c r="J236" s="54" t="s">
        <v>589</v>
      </c>
      <c r="K236" s="54" t="s">
        <v>1173</v>
      </c>
      <c r="L236" s="56">
        <v>400000</v>
      </c>
      <c r="M236" s="56">
        <v>300000</v>
      </c>
      <c r="N236" s="57">
        <f>SUM(O236:T236)</f>
        <v>400000</v>
      </c>
      <c r="O236" s="56"/>
      <c r="P236" s="56">
        <v>400000</v>
      </c>
      <c r="Q236" s="56"/>
      <c r="R236" s="56"/>
      <c r="S236" s="56"/>
      <c r="T236" s="56"/>
      <c r="U236" s="56">
        <f>SUM(V236:Z236)</f>
        <v>0</v>
      </c>
      <c r="V236" s="56"/>
      <c r="W236" s="56"/>
      <c r="X236" s="56"/>
      <c r="Y236" s="56"/>
      <c r="Z236" s="56"/>
      <c r="AA236" s="57">
        <v>400000</v>
      </c>
      <c r="AB236" s="58">
        <v>300000</v>
      </c>
      <c r="AC236" s="58">
        <v>300000</v>
      </c>
      <c r="AD236" s="59">
        <v>0.75</v>
      </c>
      <c r="AE236" s="60">
        <v>300000</v>
      </c>
      <c r="AF236" s="61">
        <f>(AE236/L236)</f>
        <v>0.75</v>
      </c>
      <c r="AG236" s="62" t="s">
        <v>533</v>
      </c>
      <c r="AH236" s="62" t="s">
        <v>590</v>
      </c>
      <c r="AI236" s="47"/>
      <c r="AJ236" s="47" t="s">
        <v>980</v>
      </c>
      <c r="AK236" s="47" t="s">
        <v>980</v>
      </c>
      <c r="AL236" s="47" t="s">
        <v>980</v>
      </c>
      <c r="AM236" s="47" t="s">
        <v>980</v>
      </c>
      <c r="AN236" s="47" t="s">
        <v>980</v>
      </c>
      <c r="AO236" s="47" t="s">
        <v>1013</v>
      </c>
      <c r="AP236" s="47" t="s">
        <v>1013</v>
      </c>
      <c r="AQ236" s="47" t="s">
        <v>1013</v>
      </c>
      <c r="AR236" s="47" t="s">
        <v>980</v>
      </c>
      <c r="AS236" s="47" t="s">
        <v>980</v>
      </c>
      <c r="AT236" s="47" t="s">
        <v>980</v>
      </c>
      <c r="AU236" s="47" t="s">
        <v>980</v>
      </c>
      <c r="AV236" s="47" t="s">
        <v>980</v>
      </c>
      <c r="AW236" s="47" t="s">
        <v>981</v>
      </c>
      <c r="AX236" s="47"/>
      <c r="AY236" s="47"/>
      <c r="AZ236" s="47"/>
      <c r="BA236" s="48">
        <v>1</v>
      </c>
      <c r="BB236" s="48">
        <v>2</v>
      </c>
      <c r="BC236" s="48">
        <v>2</v>
      </c>
      <c r="BD236" s="48">
        <v>5</v>
      </c>
      <c r="BE236" s="49">
        <f>SUM(BA236:BD236)</f>
        <v>10</v>
      </c>
      <c r="BF236" s="50"/>
      <c r="BG236" s="7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</row>
    <row r="237" spans="1:92" ht="47.25">
      <c r="A237" s="33"/>
      <c r="B237" s="34" t="s">
        <v>591</v>
      </c>
      <c r="C237" s="314" t="s">
        <v>592</v>
      </c>
      <c r="D237" s="327" t="s">
        <v>593</v>
      </c>
      <c r="E237" s="54" t="s">
        <v>594</v>
      </c>
      <c r="F237" s="35" t="s">
        <v>1607</v>
      </c>
      <c r="G237" s="54" t="s">
        <v>595</v>
      </c>
      <c r="H237" s="54" t="s">
        <v>596</v>
      </c>
      <c r="I237" s="35" t="s">
        <v>588</v>
      </c>
      <c r="J237" s="54" t="s">
        <v>597</v>
      </c>
      <c r="K237" s="54" t="s">
        <v>598</v>
      </c>
      <c r="L237" s="56">
        <v>530000</v>
      </c>
      <c r="M237" s="56">
        <v>397500</v>
      </c>
      <c r="N237" s="57">
        <f>SUM(O237:T237)</f>
        <v>530000</v>
      </c>
      <c r="O237" s="56"/>
      <c r="P237" s="56"/>
      <c r="Q237" s="56">
        <v>530000</v>
      </c>
      <c r="R237" s="56"/>
      <c r="S237" s="56"/>
      <c r="T237" s="56"/>
      <c r="U237" s="56">
        <f>SUM(V237:Z237)</f>
        <v>700000</v>
      </c>
      <c r="V237" s="56">
        <v>40000</v>
      </c>
      <c r="W237" s="56">
        <v>550000</v>
      </c>
      <c r="X237" s="56">
        <v>30000</v>
      </c>
      <c r="Y237" s="56">
        <v>80000</v>
      </c>
      <c r="Z237" s="56"/>
      <c r="AA237" s="57">
        <v>530000</v>
      </c>
      <c r="AB237" s="58">
        <v>397500</v>
      </c>
      <c r="AC237" s="58">
        <v>397500</v>
      </c>
      <c r="AD237" s="59">
        <v>0.75</v>
      </c>
      <c r="AE237" s="75">
        <f>L237/2</f>
        <v>265000</v>
      </c>
      <c r="AF237" s="61">
        <f>(AE237/L237)</f>
        <v>0.5</v>
      </c>
      <c r="AG237" s="62" t="s">
        <v>599</v>
      </c>
      <c r="AH237" s="62" t="s">
        <v>1145</v>
      </c>
      <c r="AI237" s="47"/>
      <c r="AJ237" s="47" t="s">
        <v>980</v>
      </c>
      <c r="AK237" s="47" t="s">
        <v>980</v>
      </c>
      <c r="AL237" s="47" t="s">
        <v>980</v>
      </c>
      <c r="AM237" s="47" t="s">
        <v>980</v>
      </c>
      <c r="AN237" s="47" t="s">
        <v>980</v>
      </c>
      <c r="AO237" s="47" t="s">
        <v>980</v>
      </c>
      <c r="AP237" s="47" t="s">
        <v>980</v>
      </c>
      <c r="AQ237" s="47" t="s">
        <v>980</v>
      </c>
      <c r="AR237" s="47" t="s">
        <v>980</v>
      </c>
      <c r="AS237" s="47" t="s">
        <v>980</v>
      </c>
      <c r="AT237" s="47" t="s">
        <v>980</v>
      </c>
      <c r="AU237" s="47" t="s">
        <v>980</v>
      </c>
      <c r="AV237" s="47" t="s">
        <v>980</v>
      </c>
      <c r="AW237" s="47" t="s">
        <v>981</v>
      </c>
      <c r="AX237" s="47"/>
      <c r="AY237" s="47"/>
      <c r="AZ237" s="47"/>
      <c r="BA237" s="48">
        <v>1</v>
      </c>
      <c r="BB237" s="48">
        <v>3</v>
      </c>
      <c r="BC237" s="48">
        <v>2</v>
      </c>
      <c r="BD237" s="48">
        <v>3</v>
      </c>
      <c r="BE237" s="49">
        <f>SUM(BA237:BD237)</f>
        <v>9</v>
      </c>
      <c r="BF237" s="50"/>
      <c r="BG237" s="7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</row>
    <row r="238" spans="1:92" ht="15.75" hidden="1">
      <c r="A238" s="33"/>
      <c r="B238" s="68" t="s">
        <v>1547</v>
      </c>
      <c r="C238" s="315"/>
      <c r="D238" s="329"/>
      <c r="E238" s="69"/>
      <c r="F238" s="69"/>
      <c r="G238" s="55"/>
      <c r="H238" s="54"/>
      <c r="I238" s="35"/>
      <c r="J238" s="54"/>
      <c r="K238" s="54"/>
      <c r="L238" s="56"/>
      <c r="M238" s="56"/>
      <c r="N238" s="57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7"/>
      <c r="AB238" s="58"/>
      <c r="AC238" s="58"/>
      <c r="AD238" s="59"/>
      <c r="AE238" s="60">
        <f>SUM(AE235:AE237)</f>
        <v>610000</v>
      </c>
      <c r="AF238" s="47"/>
      <c r="AG238" s="62"/>
      <c r="AH238" s="62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8"/>
      <c r="BB238" s="48"/>
      <c r="BC238" s="48"/>
      <c r="BD238" s="48"/>
      <c r="BE238" s="49"/>
      <c r="BF238" s="50"/>
      <c r="BG238" s="7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</row>
    <row r="239" spans="1:92" ht="47.25" customHeight="1" hidden="1">
      <c r="A239" s="33"/>
      <c r="B239" s="94" t="s">
        <v>600</v>
      </c>
      <c r="C239" s="319"/>
      <c r="D239" s="331"/>
      <c r="E239" s="95"/>
      <c r="F239" s="95"/>
      <c r="G239" s="54"/>
      <c r="H239" s="54"/>
      <c r="I239" s="35"/>
      <c r="J239" s="54"/>
      <c r="K239" s="54"/>
      <c r="L239" s="96">
        <f aca="true" t="shared" si="57" ref="L239:AC239">SUM(L235:L237)</f>
        <v>1020000</v>
      </c>
      <c r="M239" s="96">
        <f t="shared" si="57"/>
        <v>760500</v>
      </c>
      <c r="N239" s="96">
        <f t="shared" si="57"/>
        <v>1020000</v>
      </c>
      <c r="O239" s="96">
        <f t="shared" si="57"/>
        <v>0</v>
      </c>
      <c r="P239" s="96">
        <f t="shared" si="57"/>
        <v>400000</v>
      </c>
      <c r="Q239" s="96">
        <f t="shared" si="57"/>
        <v>530000</v>
      </c>
      <c r="R239" s="96">
        <f t="shared" si="57"/>
        <v>0</v>
      </c>
      <c r="S239" s="96">
        <f t="shared" si="57"/>
        <v>0</v>
      </c>
      <c r="T239" s="96">
        <f t="shared" si="57"/>
        <v>90000</v>
      </c>
      <c r="U239" s="96">
        <f t="shared" si="57"/>
        <v>700000</v>
      </c>
      <c r="V239" s="96">
        <f t="shared" si="57"/>
        <v>40000</v>
      </c>
      <c r="W239" s="96">
        <f t="shared" si="57"/>
        <v>550000</v>
      </c>
      <c r="X239" s="96">
        <f t="shared" si="57"/>
        <v>30000</v>
      </c>
      <c r="Y239" s="96">
        <f t="shared" si="57"/>
        <v>80000</v>
      </c>
      <c r="Z239" s="96">
        <f t="shared" si="57"/>
        <v>0</v>
      </c>
      <c r="AA239" s="96">
        <f t="shared" si="57"/>
        <v>1020000</v>
      </c>
      <c r="AB239" s="96">
        <f t="shared" si="57"/>
        <v>760500</v>
      </c>
      <c r="AC239" s="96">
        <f t="shared" si="57"/>
        <v>760500</v>
      </c>
      <c r="AD239" s="59"/>
      <c r="AE239" s="75">
        <f>SUM(AE235:AE237)</f>
        <v>610000</v>
      </c>
      <c r="AF239" s="47"/>
      <c r="AG239" s="62"/>
      <c r="AH239" s="62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8"/>
      <c r="BB239" s="48"/>
      <c r="BC239" s="48"/>
      <c r="BD239" s="48"/>
      <c r="BE239" s="49"/>
      <c r="BF239" s="50"/>
      <c r="BG239" s="7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</row>
    <row r="240" spans="1:92" ht="47.25" customHeight="1" hidden="1">
      <c r="A240" s="33"/>
      <c r="B240" s="129"/>
      <c r="C240" s="319"/>
      <c r="D240" s="331"/>
      <c r="E240" s="95"/>
      <c r="F240" s="95"/>
      <c r="G240" s="54"/>
      <c r="H240" s="54"/>
      <c r="I240" s="35"/>
      <c r="J240" s="54"/>
      <c r="K240" s="54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59"/>
      <c r="AE240" s="75"/>
      <c r="AF240" s="47"/>
      <c r="AG240" s="62"/>
      <c r="AH240" s="62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8"/>
      <c r="BB240" s="48"/>
      <c r="BC240" s="48"/>
      <c r="BD240" s="48"/>
      <c r="BE240" s="49"/>
      <c r="BF240" s="50"/>
      <c r="BG240" s="120"/>
      <c r="BH240" s="134"/>
      <c r="BI240" s="134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</row>
    <row r="241" spans="1:92" ht="47.25" customHeight="1">
      <c r="A241" s="28"/>
      <c r="B241" s="110" t="s">
        <v>601</v>
      </c>
      <c r="C241" s="90"/>
      <c r="D241" s="124" t="s">
        <v>601</v>
      </c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117"/>
      <c r="BG241" s="7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</row>
    <row r="242" spans="1:92" s="53" customFormat="1" ht="86.25" customHeight="1" hidden="1">
      <c r="A242" s="33"/>
      <c r="B242" s="34" t="s">
        <v>602</v>
      </c>
      <c r="C242" s="314" t="s">
        <v>603</v>
      </c>
      <c r="D242" s="327" t="s">
        <v>67</v>
      </c>
      <c r="E242" s="54" t="s">
        <v>604</v>
      </c>
      <c r="F242" s="35" t="s">
        <v>1020</v>
      </c>
      <c r="G242" s="54" t="s">
        <v>605</v>
      </c>
      <c r="H242" s="54" t="s">
        <v>606</v>
      </c>
      <c r="I242" s="35" t="s">
        <v>607</v>
      </c>
      <c r="J242" s="54" t="s">
        <v>608</v>
      </c>
      <c r="K242" s="54" t="s">
        <v>387</v>
      </c>
      <c r="L242" s="56">
        <v>362000</v>
      </c>
      <c r="M242" s="56">
        <v>271000</v>
      </c>
      <c r="N242" s="57">
        <f>SUM(O242:T242)</f>
        <v>362000</v>
      </c>
      <c r="O242" s="56"/>
      <c r="P242" s="56">
        <v>114000</v>
      </c>
      <c r="Q242" s="56">
        <v>248000</v>
      </c>
      <c r="R242" s="56"/>
      <c r="S242" s="56"/>
      <c r="T242" s="56"/>
      <c r="U242" s="56">
        <f>SUM(V242:Z242)</f>
        <v>0</v>
      </c>
      <c r="V242" s="56"/>
      <c r="W242" s="56"/>
      <c r="X242" s="56"/>
      <c r="Y242" s="56"/>
      <c r="Z242" s="56"/>
      <c r="AA242" s="56">
        <v>362000</v>
      </c>
      <c r="AB242" s="58">
        <v>271000</v>
      </c>
      <c r="AC242" s="58">
        <v>271000</v>
      </c>
      <c r="AD242" s="59">
        <v>0.7486</v>
      </c>
      <c r="AE242" s="60">
        <v>271000</v>
      </c>
      <c r="AF242" s="61">
        <f>(AE242/L242)</f>
        <v>0.7486187845303868</v>
      </c>
      <c r="AG242" s="62" t="s">
        <v>1079</v>
      </c>
      <c r="AH242" s="62" t="s">
        <v>991</v>
      </c>
      <c r="AI242" s="47"/>
      <c r="AJ242" s="47" t="s">
        <v>980</v>
      </c>
      <c r="AK242" s="47" t="s">
        <v>980</v>
      </c>
      <c r="AL242" s="47" t="s">
        <v>980</v>
      </c>
      <c r="AM242" s="47" t="s">
        <v>980</v>
      </c>
      <c r="AN242" s="47" t="s">
        <v>980</v>
      </c>
      <c r="AO242" s="47" t="s">
        <v>1013</v>
      </c>
      <c r="AP242" s="47" t="s">
        <v>1013</v>
      </c>
      <c r="AQ242" s="47" t="s">
        <v>1013</v>
      </c>
      <c r="AR242" s="47" t="s">
        <v>980</v>
      </c>
      <c r="AS242" s="47" t="s">
        <v>980</v>
      </c>
      <c r="AT242" s="47" t="s">
        <v>980</v>
      </c>
      <c r="AU242" s="47" t="s">
        <v>980</v>
      </c>
      <c r="AV242" s="47" t="s">
        <v>980</v>
      </c>
      <c r="AW242" s="47" t="s">
        <v>980</v>
      </c>
      <c r="AX242" s="47">
        <v>39146</v>
      </c>
      <c r="AY242" s="47">
        <v>39149</v>
      </c>
      <c r="AZ242" s="47" t="s">
        <v>980</v>
      </c>
      <c r="BA242" s="48">
        <v>7</v>
      </c>
      <c r="BB242" s="48">
        <v>2</v>
      </c>
      <c r="BC242" s="48">
        <v>3</v>
      </c>
      <c r="BD242" s="48">
        <v>5</v>
      </c>
      <c r="BE242" s="49">
        <f>SUM(BA242:BD242)</f>
        <v>17</v>
      </c>
      <c r="BF242" s="50" t="s">
        <v>1080</v>
      </c>
      <c r="BG242" s="51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</row>
    <row r="243" spans="1:92" s="53" customFormat="1" ht="47.25" hidden="1">
      <c r="A243" s="33"/>
      <c r="B243" s="34" t="s">
        <v>609</v>
      </c>
      <c r="C243" s="314" t="s">
        <v>610</v>
      </c>
      <c r="D243" s="327" t="s">
        <v>611</v>
      </c>
      <c r="E243" s="54" t="s">
        <v>612</v>
      </c>
      <c r="F243" s="35" t="s">
        <v>972</v>
      </c>
      <c r="G243" s="54" t="s">
        <v>613</v>
      </c>
      <c r="H243" s="54" t="s">
        <v>614</v>
      </c>
      <c r="I243" s="35" t="s">
        <v>607</v>
      </c>
      <c r="J243" s="54" t="s">
        <v>615</v>
      </c>
      <c r="K243" s="54" t="s">
        <v>616</v>
      </c>
      <c r="L243" s="56">
        <v>150000</v>
      </c>
      <c r="M243" s="56">
        <v>112500</v>
      </c>
      <c r="N243" s="57">
        <f>SUM(O243:T243)</f>
        <v>150000</v>
      </c>
      <c r="O243" s="56"/>
      <c r="P243" s="56"/>
      <c r="Q243" s="56"/>
      <c r="R243" s="56"/>
      <c r="S243" s="56">
        <v>150000</v>
      </c>
      <c r="T243" s="56"/>
      <c r="U243" s="56">
        <f>SUM(V243:Z243)</f>
        <v>0</v>
      </c>
      <c r="V243" s="56"/>
      <c r="W243" s="56"/>
      <c r="X243" s="56"/>
      <c r="Y243" s="56"/>
      <c r="Z243" s="56"/>
      <c r="AA243" s="57">
        <v>150000</v>
      </c>
      <c r="AB243" s="58">
        <v>112500</v>
      </c>
      <c r="AC243" s="58">
        <v>112500</v>
      </c>
      <c r="AD243" s="59">
        <v>0.75</v>
      </c>
      <c r="AE243" s="60">
        <v>112500</v>
      </c>
      <c r="AF243" s="61">
        <f>(AE243/L243)</f>
        <v>0.75</v>
      </c>
      <c r="AG243" s="62" t="s">
        <v>1012</v>
      </c>
      <c r="AH243" s="62" t="s">
        <v>1155</v>
      </c>
      <c r="AI243" s="47"/>
      <c r="AJ243" s="47" t="s">
        <v>980</v>
      </c>
      <c r="AK243" s="47" t="s">
        <v>980</v>
      </c>
      <c r="AL243" s="47" t="s">
        <v>980</v>
      </c>
      <c r="AM243" s="47" t="s">
        <v>980</v>
      </c>
      <c r="AN243" s="47" t="s">
        <v>980</v>
      </c>
      <c r="AO243" s="47" t="s">
        <v>1013</v>
      </c>
      <c r="AP243" s="47" t="s">
        <v>1013</v>
      </c>
      <c r="AQ243" s="47" t="s">
        <v>1013</v>
      </c>
      <c r="AR243" s="47" t="s">
        <v>980</v>
      </c>
      <c r="AS243" s="47" t="s">
        <v>980</v>
      </c>
      <c r="AT243" s="47" t="s">
        <v>980</v>
      </c>
      <c r="AU243" s="47" t="s">
        <v>980</v>
      </c>
      <c r="AV243" s="47" t="s">
        <v>980</v>
      </c>
      <c r="AW243" s="47" t="s">
        <v>981</v>
      </c>
      <c r="AX243" s="47"/>
      <c r="AY243" s="47"/>
      <c r="AZ243" s="47"/>
      <c r="BA243" s="48">
        <v>6</v>
      </c>
      <c r="BB243" s="48">
        <v>2</v>
      </c>
      <c r="BC243" s="48">
        <v>3</v>
      </c>
      <c r="BD243" s="48">
        <v>5</v>
      </c>
      <c r="BE243" s="49">
        <f>SUM(BA243:BD243)</f>
        <v>16</v>
      </c>
      <c r="BF243" s="50" t="s">
        <v>0</v>
      </c>
      <c r="BG243" s="51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</row>
    <row r="244" spans="1:92" s="53" customFormat="1" ht="47.25" hidden="1">
      <c r="A244" s="33"/>
      <c r="B244" s="34" t="s">
        <v>617</v>
      </c>
      <c r="C244" s="314" t="s">
        <v>618</v>
      </c>
      <c r="D244" s="327" t="s">
        <v>169</v>
      </c>
      <c r="E244" s="54" t="s">
        <v>619</v>
      </c>
      <c r="F244" s="35" t="s">
        <v>171</v>
      </c>
      <c r="G244" s="54" t="s">
        <v>172</v>
      </c>
      <c r="H244" s="54" t="s">
        <v>620</v>
      </c>
      <c r="I244" s="35" t="s">
        <v>607</v>
      </c>
      <c r="J244" s="54" t="s">
        <v>621</v>
      </c>
      <c r="K244" s="54" t="s">
        <v>622</v>
      </c>
      <c r="L244" s="56">
        <v>235000</v>
      </c>
      <c r="M244" s="56">
        <v>176250</v>
      </c>
      <c r="N244" s="57">
        <f>SUM(O244:T244)</f>
        <v>235000</v>
      </c>
      <c r="O244" s="56"/>
      <c r="P244" s="56"/>
      <c r="Q244" s="56">
        <v>235000</v>
      </c>
      <c r="R244" s="56"/>
      <c r="S244" s="56"/>
      <c r="T244" s="56"/>
      <c r="U244" s="56">
        <f>SUM(V244:Z244)</f>
        <v>0</v>
      </c>
      <c r="V244" s="56"/>
      <c r="W244" s="56"/>
      <c r="X244" s="56"/>
      <c r="Y244" s="56"/>
      <c r="Z244" s="56"/>
      <c r="AA244" s="57">
        <v>235000</v>
      </c>
      <c r="AB244" s="58">
        <v>176250</v>
      </c>
      <c r="AC244" s="58">
        <v>176200</v>
      </c>
      <c r="AD244" s="59">
        <v>0.75</v>
      </c>
      <c r="AE244" s="75">
        <v>117500</v>
      </c>
      <c r="AF244" s="61">
        <f>(AE244/L244)</f>
        <v>0.5</v>
      </c>
      <c r="AG244" s="62" t="s">
        <v>1012</v>
      </c>
      <c r="AH244" s="62" t="s">
        <v>1002</v>
      </c>
      <c r="AI244" s="47"/>
      <c r="AJ244" s="47" t="s">
        <v>980</v>
      </c>
      <c r="AK244" s="47" t="s">
        <v>980</v>
      </c>
      <c r="AL244" s="47" t="s">
        <v>980</v>
      </c>
      <c r="AM244" s="47" t="s">
        <v>980</v>
      </c>
      <c r="AN244" s="47" t="s">
        <v>980</v>
      </c>
      <c r="AO244" s="47" t="s">
        <v>980</v>
      </c>
      <c r="AP244" s="47" t="s">
        <v>980</v>
      </c>
      <c r="AQ244" s="47" t="s">
        <v>980</v>
      </c>
      <c r="AR244" s="47" t="s">
        <v>980</v>
      </c>
      <c r="AS244" s="47" t="s">
        <v>980</v>
      </c>
      <c r="AT244" s="47" t="s">
        <v>980</v>
      </c>
      <c r="AU244" s="47" t="s">
        <v>980</v>
      </c>
      <c r="AV244" s="47" t="s">
        <v>980</v>
      </c>
      <c r="AW244" s="47" t="s">
        <v>981</v>
      </c>
      <c r="AX244" s="47"/>
      <c r="AY244" s="47"/>
      <c r="AZ244" s="47"/>
      <c r="BA244" s="48">
        <v>4</v>
      </c>
      <c r="BB244" s="48">
        <v>4</v>
      </c>
      <c r="BC244" s="48">
        <v>3</v>
      </c>
      <c r="BD244" s="48">
        <v>5</v>
      </c>
      <c r="BE244" s="49">
        <f>SUM(BA244:BD244)</f>
        <v>16</v>
      </c>
      <c r="BF244" s="50" t="s">
        <v>623</v>
      </c>
      <c r="BG244" s="51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</row>
    <row r="245" spans="1:92" s="53" customFormat="1" ht="47.25" hidden="1">
      <c r="A245" s="33"/>
      <c r="B245" s="34" t="s">
        <v>624</v>
      </c>
      <c r="C245" s="314" t="s">
        <v>1432</v>
      </c>
      <c r="D245" s="327" t="s">
        <v>1433</v>
      </c>
      <c r="E245" s="54" t="s">
        <v>1434</v>
      </c>
      <c r="F245" s="35" t="s">
        <v>972</v>
      </c>
      <c r="G245" s="54" t="s">
        <v>1435</v>
      </c>
      <c r="H245" s="54" t="s">
        <v>625</v>
      </c>
      <c r="I245" s="35" t="s">
        <v>607</v>
      </c>
      <c r="J245" s="54" t="s">
        <v>626</v>
      </c>
      <c r="K245" s="54" t="s">
        <v>387</v>
      </c>
      <c r="L245" s="56">
        <v>425000</v>
      </c>
      <c r="M245" s="56">
        <v>318750</v>
      </c>
      <c r="N245" s="57">
        <f>SUM(O245:T245)</f>
        <v>425000</v>
      </c>
      <c r="O245" s="56"/>
      <c r="P245" s="56">
        <v>160000</v>
      </c>
      <c r="Q245" s="56">
        <v>265000</v>
      </c>
      <c r="R245" s="56"/>
      <c r="S245" s="56"/>
      <c r="T245" s="56"/>
      <c r="U245" s="56">
        <f>SUM(V245:Z245)</f>
        <v>200000</v>
      </c>
      <c r="V245" s="56"/>
      <c r="W245" s="56">
        <v>200000</v>
      </c>
      <c r="X245" s="56"/>
      <c r="Y245" s="56"/>
      <c r="Z245" s="56"/>
      <c r="AA245" s="56">
        <v>425000</v>
      </c>
      <c r="AB245" s="58">
        <v>318750</v>
      </c>
      <c r="AC245" s="58">
        <v>318700</v>
      </c>
      <c r="AD245" s="59">
        <v>0.75</v>
      </c>
      <c r="AE245" s="60">
        <v>318700</v>
      </c>
      <c r="AF245" s="61">
        <f>(AE245/L245)</f>
        <v>0.7498823529411764</v>
      </c>
      <c r="AG245" s="62" t="s">
        <v>1012</v>
      </c>
      <c r="AH245" s="62" t="s">
        <v>1024</v>
      </c>
      <c r="AI245" s="47"/>
      <c r="AJ245" s="47" t="s">
        <v>980</v>
      </c>
      <c r="AK245" s="47" t="s">
        <v>980</v>
      </c>
      <c r="AL245" s="47" t="s">
        <v>980</v>
      </c>
      <c r="AM245" s="47" t="s">
        <v>980</v>
      </c>
      <c r="AN245" s="47" t="s">
        <v>980</v>
      </c>
      <c r="AO245" s="47" t="s">
        <v>1013</v>
      </c>
      <c r="AP245" s="47" t="s">
        <v>1013</v>
      </c>
      <c r="AQ245" s="47" t="s">
        <v>1013</v>
      </c>
      <c r="AR245" s="47" t="s">
        <v>980</v>
      </c>
      <c r="AS245" s="47" t="s">
        <v>980</v>
      </c>
      <c r="AT245" s="47" t="s">
        <v>980</v>
      </c>
      <c r="AU245" s="47" t="s">
        <v>980</v>
      </c>
      <c r="AV245" s="47" t="s">
        <v>980</v>
      </c>
      <c r="AW245" s="47" t="s">
        <v>981</v>
      </c>
      <c r="AX245" s="47"/>
      <c r="AY245" s="47"/>
      <c r="AZ245" s="47"/>
      <c r="BA245" s="48">
        <v>7</v>
      </c>
      <c r="BB245" s="48">
        <v>1</v>
      </c>
      <c r="BC245" s="48">
        <v>3</v>
      </c>
      <c r="BD245" s="48">
        <v>3</v>
      </c>
      <c r="BE245" s="49">
        <f>SUM(BA245:BD245)</f>
        <v>14</v>
      </c>
      <c r="BF245" s="50" t="s">
        <v>13</v>
      </c>
      <c r="BG245" s="51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</row>
    <row r="246" spans="1:92" s="53" customFormat="1" ht="47.25" hidden="1">
      <c r="A246" s="33"/>
      <c r="B246" s="34" t="s">
        <v>627</v>
      </c>
      <c r="C246" s="314" t="s">
        <v>628</v>
      </c>
      <c r="D246" s="327" t="s">
        <v>629</v>
      </c>
      <c r="E246" s="54" t="s">
        <v>630</v>
      </c>
      <c r="F246" s="35" t="s">
        <v>1041</v>
      </c>
      <c r="G246" s="54" t="s">
        <v>631</v>
      </c>
      <c r="H246" s="54" t="s">
        <v>632</v>
      </c>
      <c r="I246" s="35" t="s">
        <v>607</v>
      </c>
      <c r="J246" s="54" t="s">
        <v>633</v>
      </c>
      <c r="K246" s="54" t="s">
        <v>634</v>
      </c>
      <c r="L246" s="56">
        <v>70000</v>
      </c>
      <c r="M246" s="56">
        <v>52500</v>
      </c>
      <c r="N246" s="57">
        <f>SUM(O246:T246)</f>
        <v>70000</v>
      </c>
      <c r="O246" s="56"/>
      <c r="P246" s="56"/>
      <c r="Q246" s="56"/>
      <c r="R246" s="56"/>
      <c r="S246" s="56">
        <v>70000</v>
      </c>
      <c r="T246" s="56"/>
      <c r="U246" s="56">
        <f>SUM(V246:Z246)</f>
        <v>0</v>
      </c>
      <c r="V246" s="56"/>
      <c r="W246" s="56"/>
      <c r="X246" s="56"/>
      <c r="Y246" s="56"/>
      <c r="Z246" s="56"/>
      <c r="AA246" s="57">
        <v>70000</v>
      </c>
      <c r="AB246" s="58">
        <v>52500</v>
      </c>
      <c r="AC246" s="58">
        <v>52500</v>
      </c>
      <c r="AD246" s="59">
        <v>0.75</v>
      </c>
      <c r="AE246" s="60">
        <v>52500</v>
      </c>
      <c r="AF246" s="61">
        <f>(AE246/L246)</f>
        <v>0.75</v>
      </c>
      <c r="AG246" s="62" t="s">
        <v>1376</v>
      </c>
      <c r="AH246" s="62" t="s">
        <v>1126</v>
      </c>
      <c r="AI246" s="47"/>
      <c r="AJ246" s="47" t="s">
        <v>980</v>
      </c>
      <c r="AK246" s="47" t="s">
        <v>980</v>
      </c>
      <c r="AL246" s="47" t="s">
        <v>980</v>
      </c>
      <c r="AM246" s="47" t="s">
        <v>980</v>
      </c>
      <c r="AN246" s="47" t="s">
        <v>980</v>
      </c>
      <c r="AO246" s="47" t="s">
        <v>1013</v>
      </c>
      <c r="AP246" s="47" t="s">
        <v>1013</v>
      </c>
      <c r="AQ246" s="47" t="s">
        <v>1013</v>
      </c>
      <c r="AR246" s="47" t="s">
        <v>980</v>
      </c>
      <c r="AS246" s="47" t="s">
        <v>980</v>
      </c>
      <c r="AT246" s="47" t="s">
        <v>980</v>
      </c>
      <c r="AU246" s="47" t="s">
        <v>980</v>
      </c>
      <c r="AV246" s="47" t="s">
        <v>980</v>
      </c>
      <c r="AW246" s="47" t="s">
        <v>980</v>
      </c>
      <c r="AX246" s="47">
        <v>39146</v>
      </c>
      <c r="AY246" s="47">
        <v>39149</v>
      </c>
      <c r="AZ246" s="47" t="s">
        <v>980</v>
      </c>
      <c r="BA246" s="48">
        <v>6</v>
      </c>
      <c r="BB246" s="48">
        <v>1</v>
      </c>
      <c r="BC246" s="48">
        <v>3</v>
      </c>
      <c r="BD246" s="48">
        <v>2</v>
      </c>
      <c r="BE246" s="49">
        <f>SUM(BA246:BD246)</f>
        <v>12</v>
      </c>
      <c r="BF246" s="50" t="s">
        <v>635</v>
      </c>
      <c r="BG246" s="51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</row>
    <row r="247" spans="1:92" ht="15.75" hidden="1">
      <c r="A247" s="33"/>
      <c r="B247" s="68" t="s">
        <v>1175</v>
      </c>
      <c r="C247" s="321"/>
      <c r="D247" s="335"/>
      <c r="E247" s="135"/>
      <c r="F247" s="135"/>
      <c r="G247" s="54"/>
      <c r="H247" s="54"/>
      <c r="I247" s="35"/>
      <c r="J247" s="54"/>
      <c r="K247" s="54"/>
      <c r="L247" s="56"/>
      <c r="M247" s="56"/>
      <c r="N247" s="57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7"/>
      <c r="AB247" s="58"/>
      <c r="AC247" s="58"/>
      <c r="AD247" s="59"/>
      <c r="AE247" s="75">
        <f>SUM(AE242:AE246)</f>
        <v>872200</v>
      </c>
      <c r="AF247" s="47"/>
      <c r="AG247" s="62"/>
      <c r="AH247" s="62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8"/>
      <c r="BB247" s="48"/>
      <c r="BC247" s="48"/>
      <c r="BD247" s="48"/>
      <c r="BE247" s="49"/>
      <c r="BF247" s="50"/>
      <c r="BG247" s="7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</row>
    <row r="248" spans="1:92" ht="47.25">
      <c r="A248" s="33"/>
      <c r="B248" s="34" t="s">
        <v>636</v>
      </c>
      <c r="C248" s="314" t="s">
        <v>637</v>
      </c>
      <c r="D248" s="327" t="s">
        <v>1350</v>
      </c>
      <c r="E248" s="54" t="s">
        <v>1351</v>
      </c>
      <c r="F248" s="35" t="s">
        <v>1041</v>
      </c>
      <c r="G248" s="54" t="s">
        <v>638</v>
      </c>
      <c r="H248" s="54" t="s">
        <v>639</v>
      </c>
      <c r="I248" s="35" t="s">
        <v>607</v>
      </c>
      <c r="J248" s="54" t="s">
        <v>640</v>
      </c>
      <c r="K248" s="54" t="s">
        <v>1125</v>
      </c>
      <c r="L248" s="56">
        <v>593000</v>
      </c>
      <c r="M248" s="56">
        <v>444000</v>
      </c>
      <c r="N248" s="57">
        <f>SUM(O248:T248)</f>
        <v>593000</v>
      </c>
      <c r="O248" s="56">
        <v>23000</v>
      </c>
      <c r="P248" s="56">
        <v>145000</v>
      </c>
      <c r="Q248" s="56">
        <v>425000</v>
      </c>
      <c r="R248" s="56"/>
      <c r="S248" s="56"/>
      <c r="T248" s="56"/>
      <c r="U248" s="56">
        <f>SUM(V248:Z248)</f>
        <v>0</v>
      </c>
      <c r="V248" s="56"/>
      <c r="W248" s="56"/>
      <c r="X248" s="56"/>
      <c r="Y248" s="56"/>
      <c r="Z248" s="56"/>
      <c r="AA248" s="56">
        <v>593000</v>
      </c>
      <c r="AB248" s="58">
        <v>444000</v>
      </c>
      <c r="AC248" s="58">
        <v>444000</v>
      </c>
      <c r="AD248" s="59">
        <v>0.7487</v>
      </c>
      <c r="AE248" s="60">
        <v>444000</v>
      </c>
      <c r="AF248" s="61">
        <f>(AE248/L248)</f>
        <v>0.7487352445193929</v>
      </c>
      <c r="AG248" s="62" t="s">
        <v>1001</v>
      </c>
      <c r="AH248" s="62" t="s">
        <v>1155</v>
      </c>
      <c r="AI248" s="47"/>
      <c r="AJ248" s="47" t="s">
        <v>980</v>
      </c>
      <c r="AK248" s="47" t="s">
        <v>980</v>
      </c>
      <c r="AL248" s="47" t="s">
        <v>980</v>
      </c>
      <c r="AM248" s="47" t="s">
        <v>980</v>
      </c>
      <c r="AN248" s="47" t="s">
        <v>980</v>
      </c>
      <c r="AO248" s="47" t="s">
        <v>1013</v>
      </c>
      <c r="AP248" s="47" t="s">
        <v>1013</v>
      </c>
      <c r="AQ248" s="47" t="s">
        <v>1013</v>
      </c>
      <c r="AR248" s="47" t="s">
        <v>980</v>
      </c>
      <c r="AS248" s="47" t="s">
        <v>980</v>
      </c>
      <c r="AT248" s="47" t="s">
        <v>980</v>
      </c>
      <c r="AU248" s="47" t="s">
        <v>980</v>
      </c>
      <c r="AV248" s="47" t="s">
        <v>980</v>
      </c>
      <c r="AW248" s="47" t="s">
        <v>980</v>
      </c>
      <c r="AX248" s="47">
        <v>39146</v>
      </c>
      <c r="AY248" s="47">
        <v>39149</v>
      </c>
      <c r="AZ248" s="47" t="s">
        <v>980</v>
      </c>
      <c r="BA248" s="48">
        <v>3</v>
      </c>
      <c r="BB248" s="48">
        <v>3</v>
      </c>
      <c r="BC248" s="48">
        <v>1</v>
      </c>
      <c r="BD248" s="48">
        <v>4</v>
      </c>
      <c r="BE248" s="49">
        <f>SUM(BA248:BD248)</f>
        <v>11</v>
      </c>
      <c r="BF248" s="50"/>
      <c r="BG248" s="7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</row>
    <row r="249" spans="1:92" ht="47.25">
      <c r="A249" s="33"/>
      <c r="B249" s="34" t="s">
        <v>641</v>
      </c>
      <c r="C249" s="314" t="s">
        <v>1432</v>
      </c>
      <c r="D249" s="327" t="s">
        <v>1433</v>
      </c>
      <c r="E249" s="54" t="s">
        <v>1434</v>
      </c>
      <c r="F249" s="35" t="s">
        <v>972</v>
      </c>
      <c r="G249" s="54" t="s">
        <v>1435</v>
      </c>
      <c r="H249" s="54" t="s">
        <v>11</v>
      </c>
      <c r="I249" s="35" t="s">
        <v>607</v>
      </c>
      <c r="J249" s="54" t="s">
        <v>642</v>
      </c>
      <c r="K249" s="54" t="s">
        <v>927</v>
      </c>
      <c r="L249" s="56">
        <v>200000</v>
      </c>
      <c r="M249" s="56">
        <v>150000</v>
      </c>
      <c r="N249" s="57">
        <f>SUM(O249:T249)</f>
        <v>200000</v>
      </c>
      <c r="O249" s="56"/>
      <c r="P249" s="56"/>
      <c r="Q249" s="56">
        <v>200000</v>
      </c>
      <c r="R249" s="56"/>
      <c r="S249" s="56"/>
      <c r="T249" s="56"/>
      <c r="U249" s="56">
        <f>SUM(V249:Z249)</f>
        <v>0</v>
      </c>
      <c r="V249" s="56"/>
      <c r="W249" s="56"/>
      <c r="X249" s="56"/>
      <c r="Y249" s="56"/>
      <c r="Z249" s="56"/>
      <c r="AA249" s="56">
        <v>200000</v>
      </c>
      <c r="AB249" s="58">
        <v>150000</v>
      </c>
      <c r="AC249" s="58">
        <v>150000</v>
      </c>
      <c r="AD249" s="59">
        <v>0.75</v>
      </c>
      <c r="AE249" s="60">
        <v>150000</v>
      </c>
      <c r="AF249" s="61">
        <f>(AE249/L249)</f>
        <v>0.75</v>
      </c>
      <c r="AG249" s="62" t="s">
        <v>1012</v>
      </c>
      <c r="AH249" s="62" t="s">
        <v>1024</v>
      </c>
      <c r="AI249" s="47"/>
      <c r="AJ249" s="47" t="s">
        <v>980</v>
      </c>
      <c r="AK249" s="47" t="s">
        <v>980</v>
      </c>
      <c r="AL249" s="47" t="s">
        <v>980</v>
      </c>
      <c r="AM249" s="47" t="s">
        <v>980</v>
      </c>
      <c r="AN249" s="47" t="s">
        <v>980</v>
      </c>
      <c r="AO249" s="47" t="s">
        <v>1013</v>
      </c>
      <c r="AP249" s="47" t="s">
        <v>1013</v>
      </c>
      <c r="AQ249" s="47" t="s">
        <v>1013</v>
      </c>
      <c r="AR249" s="47" t="s">
        <v>980</v>
      </c>
      <c r="AS249" s="47" t="s">
        <v>980</v>
      </c>
      <c r="AT249" s="47" t="s">
        <v>980</v>
      </c>
      <c r="AU249" s="47" t="s">
        <v>980</v>
      </c>
      <c r="AV249" s="47" t="s">
        <v>980</v>
      </c>
      <c r="AW249" s="47" t="s">
        <v>981</v>
      </c>
      <c r="AX249" s="47"/>
      <c r="AY249" s="47"/>
      <c r="AZ249" s="47"/>
      <c r="BA249" s="48">
        <v>5</v>
      </c>
      <c r="BB249" s="48">
        <v>0</v>
      </c>
      <c r="BC249" s="48">
        <v>3</v>
      </c>
      <c r="BD249" s="48">
        <v>3</v>
      </c>
      <c r="BE249" s="49">
        <f>SUM(BA249:BD249)</f>
        <v>11</v>
      </c>
      <c r="BF249" s="50"/>
      <c r="BG249" s="7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</row>
    <row r="250" spans="1:92" ht="31.5">
      <c r="A250" s="33"/>
      <c r="B250" s="34" t="s">
        <v>643</v>
      </c>
      <c r="C250" s="314" t="s">
        <v>644</v>
      </c>
      <c r="D250" s="327" t="s">
        <v>67</v>
      </c>
      <c r="E250" s="54" t="s">
        <v>517</v>
      </c>
      <c r="F250" s="35" t="s">
        <v>1020</v>
      </c>
      <c r="G250" s="55" t="s">
        <v>645</v>
      </c>
      <c r="H250" s="54" t="s">
        <v>519</v>
      </c>
      <c r="I250" s="35" t="s">
        <v>607</v>
      </c>
      <c r="J250" s="54" t="s">
        <v>646</v>
      </c>
      <c r="K250" s="54" t="s">
        <v>977</v>
      </c>
      <c r="L250" s="56">
        <v>216000</v>
      </c>
      <c r="M250" s="56">
        <v>162000</v>
      </c>
      <c r="N250" s="57">
        <f>SUM(O250:T250)</f>
        <v>216000</v>
      </c>
      <c r="O250" s="56"/>
      <c r="P250" s="56">
        <v>216000</v>
      </c>
      <c r="Q250" s="56"/>
      <c r="R250" s="56"/>
      <c r="S250" s="56"/>
      <c r="T250" s="56"/>
      <c r="U250" s="56">
        <f>SUM(V250:Z250)</f>
        <v>0</v>
      </c>
      <c r="V250" s="56"/>
      <c r="W250" s="56"/>
      <c r="X250" s="56"/>
      <c r="Y250" s="56"/>
      <c r="Z250" s="56"/>
      <c r="AA250" s="57">
        <v>216000</v>
      </c>
      <c r="AB250" s="58">
        <v>162000</v>
      </c>
      <c r="AC250" s="58">
        <v>162000</v>
      </c>
      <c r="AD250" s="59">
        <v>0.75</v>
      </c>
      <c r="AE250" s="60">
        <v>162000</v>
      </c>
      <c r="AF250" s="61">
        <f>(AE250/L250)</f>
        <v>0.75</v>
      </c>
      <c r="AG250" s="62" t="s">
        <v>1492</v>
      </c>
      <c r="AH250" s="62" t="s">
        <v>1155</v>
      </c>
      <c r="AI250" s="47"/>
      <c r="AJ250" s="47" t="s">
        <v>980</v>
      </c>
      <c r="AK250" s="47" t="s">
        <v>980</v>
      </c>
      <c r="AL250" s="47" t="s">
        <v>980</v>
      </c>
      <c r="AM250" s="47" t="s">
        <v>980</v>
      </c>
      <c r="AN250" s="47" t="s">
        <v>980</v>
      </c>
      <c r="AO250" s="47" t="s">
        <v>980</v>
      </c>
      <c r="AP250" s="47" t="s">
        <v>980</v>
      </c>
      <c r="AQ250" s="47" t="s">
        <v>980</v>
      </c>
      <c r="AR250" s="47" t="s">
        <v>980</v>
      </c>
      <c r="AS250" s="47" t="s">
        <v>980</v>
      </c>
      <c r="AT250" s="47" t="s">
        <v>980</v>
      </c>
      <c r="AU250" s="47" t="s">
        <v>980</v>
      </c>
      <c r="AV250" s="47" t="s">
        <v>980</v>
      </c>
      <c r="AW250" s="47" t="s">
        <v>1014</v>
      </c>
      <c r="AX250" s="47">
        <v>39146</v>
      </c>
      <c r="AY250" s="47"/>
      <c r="AZ250" s="47" t="s">
        <v>980</v>
      </c>
      <c r="BA250" s="48">
        <v>6</v>
      </c>
      <c r="BB250" s="48">
        <v>1</v>
      </c>
      <c r="BC250" s="48">
        <v>0</v>
      </c>
      <c r="BD250" s="48">
        <v>1</v>
      </c>
      <c r="BE250" s="49">
        <f>SUM(BA250:BD250)</f>
        <v>8</v>
      </c>
      <c r="BF250" s="50"/>
      <c r="BG250" s="7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</row>
    <row r="251" spans="1:92" ht="15.75" hidden="1">
      <c r="A251" s="33"/>
      <c r="B251" s="68" t="s">
        <v>1547</v>
      </c>
      <c r="C251" s="321"/>
      <c r="D251" s="335"/>
      <c r="E251" s="135"/>
      <c r="F251" s="135"/>
      <c r="G251" s="54"/>
      <c r="H251" s="54"/>
      <c r="I251" s="35"/>
      <c r="J251" s="54"/>
      <c r="K251" s="54"/>
      <c r="L251" s="56"/>
      <c r="M251" s="56"/>
      <c r="N251" s="57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7"/>
      <c r="AB251" s="58"/>
      <c r="AC251" s="58"/>
      <c r="AD251" s="59"/>
      <c r="AE251" s="75">
        <f>SUM(AE248:AE250)</f>
        <v>756000</v>
      </c>
      <c r="AF251" s="47"/>
      <c r="AG251" s="62"/>
      <c r="AH251" s="62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8"/>
      <c r="BB251" s="48"/>
      <c r="BC251" s="48"/>
      <c r="BD251" s="48"/>
      <c r="BE251" s="49"/>
      <c r="BF251" s="50"/>
      <c r="BG251" s="7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</row>
    <row r="252" spans="1:92" ht="47.25" customHeight="1" hidden="1">
      <c r="A252" s="33"/>
      <c r="B252" s="79" t="s">
        <v>647</v>
      </c>
      <c r="C252" s="317"/>
      <c r="D252" s="330"/>
      <c r="E252" s="95"/>
      <c r="F252" s="95"/>
      <c r="G252" s="54"/>
      <c r="H252" s="54"/>
      <c r="I252" s="35"/>
      <c r="J252" s="54"/>
      <c r="K252" s="54"/>
      <c r="L252" s="96">
        <f aca="true" t="shared" si="58" ref="L252:AC252">SUM(L242:L250)</f>
        <v>2251000</v>
      </c>
      <c r="M252" s="96">
        <f t="shared" si="58"/>
        <v>1687000</v>
      </c>
      <c r="N252" s="96">
        <f t="shared" si="58"/>
        <v>2251000</v>
      </c>
      <c r="O252" s="96">
        <f t="shared" si="58"/>
        <v>23000</v>
      </c>
      <c r="P252" s="96">
        <f t="shared" si="58"/>
        <v>635000</v>
      </c>
      <c r="Q252" s="96">
        <f t="shared" si="58"/>
        <v>1373000</v>
      </c>
      <c r="R252" s="96">
        <f t="shared" si="58"/>
        <v>0</v>
      </c>
      <c r="S252" s="96">
        <f t="shared" si="58"/>
        <v>220000</v>
      </c>
      <c r="T252" s="96">
        <f t="shared" si="58"/>
        <v>0</v>
      </c>
      <c r="U252" s="96">
        <f t="shared" si="58"/>
        <v>200000</v>
      </c>
      <c r="V252" s="96">
        <f t="shared" si="58"/>
        <v>0</v>
      </c>
      <c r="W252" s="96">
        <f t="shared" si="58"/>
        <v>200000</v>
      </c>
      <c r="X252" s="96">
        <f t="shared" si="58"/>
        <v>0</v>
      </c>
      <c r="Y252" s="96">
        <f t="shared" si="58"/>
        <v>0</v>
      </c>
      <c r="Z252" s="96">
        <f t="shared" si="58"/>
        <v>0</v>
      </c>
      <c r="AA252" s="96">
        <f t="shared" si="58"/>
        <v>2251000</v>
      </c>
      <c r="AB252" s="96">
        <f t="shared" si="58"/>
        <v>1687000</v>
      </c>
      <c r="AC252" s="96">
        <f t="shared" si="58"/>
        <v>1686900</v>
      </c>
      <c r="AD252" s="59"/>
      <c r="AE252" s="75">
        <f>(SUM(AE242:AE250)-AE247)</f>
        <v>1628200</v>
      </c>
      <c r="AF252" s="47"/>
      <c r="AG252" s="62"/>
      <c r="AH252" s="62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8"/>
      <c r="BB252" s="48"/>
      <c r="BC252" s="48"/>
      <c r="BD252" s="48"/>
      <c r="BE252" s="49"/>
      <c r="BF252" s="50"/>
      <c r="BG252" s="7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</row>
    <row r="253" spans="1:92" ht="47.25" customHeight="1">
      <c r="A253" s="28"/>
      <c r="B253" s="110" t="s">
        <v>648</v>
      </c>
      <c r="C253" s="90"/>
      <c r="D253" s="124" t="s">
        <v>648</v>
      </c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117"/>
      <c r="BG253" s="7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</row>
    <row r="254" spans="1:92" s="53" customFormat="1" ht="47.25" hidden="1">
      <c r="A254" s="33"/>
      <c r="B254" s="91" t="s">
        <v>649</v>
      </c>
      <c r="C254" s="318" t="s">
        <v>650</v>
      </c>
      <c r="D254" s="326" t="s">
        <v>169</v>
      </c>
      <c r="E254" s="54" t="s">
        <v>619</v>
      </c>
      <c r="F254" s="35" t="s">
        <v>171</v>
      </c>
      <c r="G254" s="54" t="s">
        <v>172</v>
      </c>
      <c r="H254" s="54" t="s">
        <v>620</v>
      </c>
      <c r="I254" s="64" t="s">
        <v>651</v>
      </c>
      <c r="J254" s="63" t="s">
        <v>652</v>
      </c>
      <c r="K254" s="63" t="s">
        <v>653</v>
      </c>
      <c r="L254" s="57">
        <v>160000</v>
      </c>
      <c r="M254" s="57">
        <v>120000</v>
      </c>
      <c r="N254" s="57">
        <f>SUM(O254:T254)</f>
        <v>160000</v>
      </c>
      <c r="O254" s="57"/>
      <c r="P254" s="57"/>
      <c r="Q254" s="57">
        <v>160000</v>
      </c>
      <c r="R254" s="57"/>
      <c r="S254" s="57"/>
      <c r="T254" s="57"/>
      <c r="U254" s="56">
        <f>SUM(V254:Z254)</f>
        <v>0</v>
      </c>
      <c r="V254" s="57"/>
      <c r="W254" s="57"/>
      <c r="X254" s="57"/>
      <c r="Y254" s="57"/>
      <c r="Z254" s="57"/>
      <c r="AA254" s="57">
        <v>160000</v>
      </c>
      <c r="AB254" s="58">
        <v>120000</v>
      </c>
      <c r="AC254" s="58">
        <v>120000</v>
      </c>
      <c r="AD254" s="59">
        <v>0.75</v>
      </c>
      <c r="AE254" s="75">
        <f>L254/2</f>
        <v>80000</v>
      </c>
      <c r="AF254" s="61">
        <f>(AE254/L254)</f>
        <v>0.5</v>
      </c>
      <c r="AG254" s="62" t="s">
        <v>1012</v>
      </c>
      <c r="AH254" s="62" t="s">
        <v>1002</v>
      </c>
      <c r="AI254" s="47"/>
      <c r="AJ254" s="47" t="s">
        <v>980</v>
      </c>
      <c r="AK254" s="47" t="s">
        <v>980</v>
      </c>
      <c r="AL254" s="47" t="s">
        <v>980</v>
      </c>
      <c r="AM254" s="47" t="s">
        <v>980</v>
      </c>
      <c r="AN254" s="47" t="s">
        <v>980</v>
      </c>
      <c r="AO254" s="47" t="s">
        <v>980</v>
      </c>
      <c r="AP254" s="47" t="s">
        <v>980</v>
      </c>
      <c r="AQ254" s="47" t="s">
        <v>980</v>
      </c>
      <c r="AR254" s="47" t="s">
        <v>980</v>
      </c>
      <c r="AS254" s="47" t="s">
        <v>980</v>
      </c>
      <c r="AT254" s="47" t="s">
        <v>980</v>
      </c>
      <c r="AU254" s="47" t="s">
        <v>980</v>
      </c>
      <c r="AV254" s="47" t="s">
        <v>980</v>
      </c>
      <c r="AW254" s="47" t="s">
        <v>981</v>
      </c>
      <c r="AX254" s="47"/>
      <c r="AY254" s="47"/>
      <c r="AZ254" s="47"/>
      <c r="BA254" s="48">
        <v>6</v>
      </c>
      <c r="BB254" s="48">
        <v>2</v>
      </c>
      <c r="BC254" s="48">
        <v>3</v>
      </c>
      <c r="BD254" s="48">
        <v>5</v>
      </c>
      <c r="BE254" s="49">
        <f>SUM(BA254:BD254)</f>
        <v>16</v>
      </c>
      <c r="BF254" s="50" t="s">
        <v>623</v>
      </c>
      <c r="BG254" s="51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</row>
    <row r="255" spans="1:92" s="53" customFormat="1" ht="47.25" customHeight="1" hidden="1">
      <c r="A255" s="33"/>
      <c r="B255" s="34" t="s">
        <v>654</v>
      </c>
      <c r="C255" s="314" t="s">
        <v>655</v>
      </c>
      <c r="D255" s="327" t="s">
        <v>656</v>
      </c>
      <c r="E255" s="54" t="s">
        <v>657</v>
      </c>
      <c r="F255" s="35" t="s">
        <v>1041</v>
      </c>
      <c r="G255" s="54" t="s">
        <v>658</v>
      </c>
      <c r="H255" s="54" t="s">
        <v>659</v>
      </c>
      <c r="I255" s="35" t="s">
        <v>651</v>
      </c>
      <c r="J255" s="54" t="s">
        <v>660</v>
      </c>
      <c r="K255" s="54" t="s">
        <v>661</v>
      </c>
      <c r="L255" s="56">
        <v>447000</v>
      </c>
      <c r="M255" s="56">
        <v>335250</v>
      </c>
      <c r="N255" s="57">
        <v>447000</v>
      </c>
      <c r="O255" s="56">
        <v>32000</v>
      </c>
      <c r="P255" s="56">
        <v>95000</v>
      </c>
      <c r="Q255" s="56">
        <v>320000</v>
      </c>
      <c r="R255" s="56"/>
      <c r="S255" s="56"/>
      <c r="T255" s="56"/>
      <c r="U255" s="56">
        <f>SUM(V255:Z255)</f>
        <v>100000</v>
      </c>
      <c r="V255" s="56">
        <v>65000</v>
      </c>
      <c r="W255" s="56">
        <v>35000</v>
      </c>
      <c r="X255" s="56"/>
      <c r="Y255" s="56"/>
      <c r="Z255" s="56"/>
      <c r="AA255" s="57">
        <v>447000</v>
      </c>
      <c r="AB255" s="58">
        <v>335250</v>
      </c>
      <c r="AC255" s="58">
        <v>335200</v>
      </c>
      <c r="AD255" s="59">
        <v>0.75</v>
      </c>
      <c r="AE255" s="60">
        <v>335200</v>
      </c>
      <c r="AF255" s="61">
        <f>(AE255/L255)</f>
        <v>0.7498881431767338</v>
      </c>
      <c r="AG255" s="62" t="s">
        <v>1012</v>
      </c>
      <c r="AH255" s="62" t="s">
        <v>1337</v>
      </c>
      <c r="AI255" s="47"/>
      <c r="AJ255" s="47" t="s">
        <v>980</v>
      </c>
      <c r="AK255" s="47" t="s">
        <v>980</v>
      </c>
      <c r="AL255" s="47" t="s">
        <v>980</v>
      </c>
      <c r="AM255" s="47" t="s">
        <v>980</v>
      </c>
      <c r="AN255" s="47" t="s">
        <v>980</v>
      </c>
      <c r="AO255" s="47" t="s">
        <v>1013</v>
      </c>
      <c r="AP255" s="47" t="s">
        <v>1013</v>
      </c>
      <c r="AQ255" s="47" t="s">
        <v>1013</v>
      </c>
      <c r="AR255" s="47" t="s">
        <v>980</v>
      </c>
      <c r="AS255" s="47" t="s">
        <v>980</v>
      </c>
      <c r="AT255" s="47" t="s">
        <v>980</v>
      </c>
      <c r="AU255" s="47" t="s">
        <v>980</v>
      </c>
      <c r="AV255" s="47" t="s">
        <v>980</v>
      </c>
      <c r="AW255" s="47" t="s">
        <v>980</v>
      </c>
      <c r="AX255" s="47">
        <v>39146</v>
      </c>
      <c r="AY255" s="47">
        <v>39150</v>
      </c>
      <c r="AZ255" s="47" t="s">
        <v>980</v>
      </c>
      <c r="BA255" s="48">
        <v>6</v>
      </c>
      <c r="BB255" s="48">
        <v>2</v>
      </c>
      <c r="BC255" s="48">
        <v>3</v>
      </c>
      <c r="BD255" s="48">
        <v>5</v>
      </c>
      <c r="BE255" s="49">
        <f>SUM(BA255:BD255)</f>
        <v>16</v>
      </c>
      <c r="BF255" s="50" t="s">
        <v>401</v>
      </c>
      <c r="BG255" s="51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</row>
    <row r="256" spans="1:92" s="53" customFormat="1" ht="31.5" hidden="1">
      <c r="A256" s="33"/>
      <c r="B256" s="34" t="s">
        <v>662</v>
      </c>
      <c r="C256" s="314" t="s">
        <v>663</v>
      </c>
      <c r="D256" s="327" t="s">
        <v>664</v>
      </c>
      <c r="E256" s="54" t="s">
        <v>665</v>
      </c>
      <c r="F256" s="35" t="s">
        <v>153</v>
      </c>
      <c r="G256" s="54" t="s">
        <v>666</v>
      </c>
      <c r="H256" s="54" t="s">
        <v>667</v>
      </c>
      <c r="I256" s="35" t="s">
        <v>651</v>
      </c>
      <c r="J256" s="54" t="s">
        <v>668</v>
      </c>
      <c r="K256" s="54" t="s">
        <v>1125</v>
      </c>
      <c r="L256" s="56">
        <v>190300</v>
      </c>
      <c r="M256" s="56">
        <v>142725</v>
      </c>
      <c r="N256" s="57">
        <f>SUM(O256:T256)</f>
        <v>190300</v>
      </c>
      <c r="O256" s="56">
        <v>35500</v>
      </c>
      <c r="P256" s="56">
        <v>128700</v>
      </c>
      <c r="Q256" s="56">
        <v>26100</v>
      </c>
      <c r="R256" s="56"/>
      <c r="S256" s="56"/>
      <c r="T256" s="56"/>
      <c r="U256" s="56">
        <f>SUM(V256:Z256)</f>
        <v>83200</v>
      </c>
      <c r="V256" s="56">
        <v>26900</v>
      </c>
      <c r="W256" s="56">
        <v>36700</v>
      </c>
      <c r="X256" s="56">
        <v>13100</v>
      </c>
      <c r="Y256" s="56">
        <v>6500</v>
      </c>
      <c r="Z256" s="56"/>
      <c r="AA256" s="57">
        <v>190300</v>
      </c>
      <c r="AB256" s="58">
        <v>142725</v>
      </c>
      <c r="AC256" s="58">
        <v>142700</v>
      </c>
      <c r="AD256" s="59">
        <v>0.75</v>
      </c>
      <c r="AE256" s="75">
        <v>95100</v>
      </c>
      <c r="AF256" s="61">
        <f>(AE256/L256)</f>
        <v>0.4997372569626905</v>
      </c>
      <c r="AG256" s="62" t="s">
        <v>1012</v>
      </c>
      <c r="AH256" s="92" t="s">
        <v>1155</v>
      </c>
      <c r="AI256" s="136"/>
      <c r="AJ256" s="136" t="s">
        <v>980</v>
      </c>
      <c r="AK256" s="136" t="s">
        <v>980</v>
      </c>
      <c r="AL256" s="136" t="s">
        <v>980</v>
      </c>
      <c r="AM256" s="136" t="s">
        <v>980</v>
      </c>
      <c r="AN256" s="136" t="s">
        <v>980</v>
      </c>
      <c r="AO256" s="136" t="s">
        <v>980</v>
      </c>
      <c r="AP256" s="136" t="s">
        <v>980</v>
      </c>
      <c r="AQ256" s="136" t="s">
        <v>980</v>
      </c>
      <c r="AR256" s="136" t="s">
        <v>980</v>
      </c>
      <c r="AS256" s="136" t="s">
        <v>980</v>
      </c>
      <c r="AT256" s="136" t="s">
        <v>980</v>
      </c>
      <c r="AU256" s="136" t="s">
        <v>980</v>
      </c>
      <c r="AV256" s="136" t="s">
        <v>980</v>
      </c>
      <c r="AW256" s="136" t="s">
        <v>980</v>
      </c>
      <c r="AX256" s="136">
        <v>39146</v>
      </c>
      <c r="AY256" s="136">
        <v>39148</v>
      </c>
      <c r="AZ256" s="136" t="s">
        <v>980</v>
      </c>
      <c r="BA256" s="137">
        <v>6</v>
      </c>
      <c r="BB256" s="137">
        <v>3</v>
      </c>
      <c r="BC256" s="137">
        <v>3</v>
      </c>
      <c r="BD256" s="137">
        <v>4</v>
      </c>
      <c r="BE256" s="138">
        <f>SUM(BA256:BD256)</f>
        <v>16</v>
      </c>
      <c r="BF256" s="50" t="s">
        <v>0</v>
      </c>
      <c r="BG256" s="78" t="s">
        <v>669</v>
      </c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</row>
    <row r="257" spans="1:92" s="53" customFormat="1" ht="47.25" hidden="1">
      <c r="A257" s="33"/>
      <c r="B257" s="34" t="s">
        <v>670</v>
      </c>
      <c r="C257" s="314" t="s">
        <v>671</v>
      </c>
      <c r="D257" s="327" t="s">
        <v>672</v>
      </c>
      <c r="E257" s="54" t="s">
        <v>673</v>
      </c>
      <c r="F257" s="35" t="s">
        <v>5</v>
      </c>
      <c r="G257" s="54" t="s">
        <v>674</v>
      </c>
      <c r="H257" s="54" t="s">
        <v>675</v>
      </c>
      <c r="I257" s="35" t="s">
        <v>651</v>
      </c>
      <c r="J257" s="54" t="s">
        <v>676</v>
      </c>
      <c r="K257" s="54" t="s">
        <v>677</v>
      </c>
      <c r="L257" s="56">
        <v>120000</v>
      </c>
      <c r="M257" s="56">
        <v>90000</v>
      </c>
      <c r="N257" s="57">
        <f>SUM(O257:T257)</f>
        <v>120000</v>
      </c>
      <c r="O257" s="56"/>
      <c r="P257" s="56">
        <v>50000</v>
      </c>
      <c r="Q257" s="56">
        <v>70000</v>
      </c>
      <c r="R257" s="56"/>
      <c r="S257" s="56"/>
      <c r="T257" s="56"/>
      <c r="U257" s="56"/>
      <c r="V257" s="56"/>
      <c r="W257" s="56"/>
      <c r="X257" s="56"/>
      <c r="Y257" s="56"/>
      <c r="Z257" s="56"/>
      <c r="AA257" s="57">
        <v>120000</v>
      </c>
      <c r="AB257" s="58">
        <v>90000</v>
      </c>
      <c r="AC257" s="58">
        <v>90000</v>
      </c>
      <c r="AD257" s="59">
        <v>0.75</v>
      </c>
      <c r="AE257" s="75">
        <v>90000</v>
      </c>
      <c r="AF257" s="61">
        <f>(AE257/L257)</f>
        <v>0.75</v>
      </c>
      <c r="AG257" s="62" t="s">
        <v>1098</v>
      </c>
      <c r="AH257" s="62" t="s">
        <v>1337</v>
      </c>
      <c r="AI257" s="47"/>
      <c r="AJ257" s="47" t="s">
        <v>980</v>
      </c>
      <c r="AK257" s="47" t="s">
        <v>980</v>
      </c>
      <c r="AL257" s="47" t="s">
        <v>980</v>
      </c>
      <c r="AM257" s="47" t="s">
        <v>980</v>
      </c>
      <c r="AN257" s="47" t="s">
        <v>980</v>
      </c>
      <c r="AO257" s="47" t="s">
        <v>980</v>
      </c>
      <c r="AP257" s="47" t="s">
        <v>980</v>
      </c>
      <c r="AQ257" s="47" t="s">
        <v>980</v>
      </c>
      <c r="AR257" s="47" t="s">
        <v>980</v>
      </c>
      <c r="AS257" s="47" t="s">
        <v>980</v>
      </c>
      <c r="AT257" s="47" t="s">
        <v>980</v>
      </c>
      <c r="AU257" s="47" t="s">
        <v>980</v>
      </c>
      <c r="AV257" s="47" t="s">
        <v>980</v>
      </c>
      <c r="AW257" s="47" t="s">
        <v>1014</v>
      </c>
      <c r="AX257" s="47">
        <v>39147</v>
      </c>
      <c r="AY257" s="47"/>
      <c r="AZ257" s="47" t="s">
        <v>980</v>
      </c>
      <c r="BA257" s="48">
        <v>5</v>
      </c>
      <c r="BB257" s="48">
        <v>2</v>
      </c>
      <c r="BC257" s="48">
        <v>3</v>
      </c>
      <c r="BD257" s="48">
        <v>5</v>
      </c>
      <c r="BE257" s="49">
        <f>SUM(BA257:BD257)</f>
        <v>15</v>
      </c>
      <c r="BF257" s="50" t="s">
        <v>678</v>
      </c>
      <c r="BG257" s="51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</row>
    <row r="258" spans="1:92" ht="15.75" hidden="1">
      <c r="A258" s="33"/>
      <c r="B258" s="68" t="s">
        <v>1175</v>
      </c>
      <c r="C258" s="315"/>
      <c r="D258" s="329"/>
      <c r="E258" s="69"/>
      <c r="F258" s="69"/>
      <c r="G258" s="54"/>
      <c r="H258" s="54"/>
      <c r="I258" s="35"/>
      <c r="J258" s="54"/>
      <c r="K258" s="54"/>
      <c r="L258" s="56"/>
      <c r="M258" s="56"/>
      <c r="N258" s="57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7"/>
      <c r="AB258" s="58"/>
      <c r="AC258" s="58"/>
      <c r="AD258" s="59"/>
      <c r="AE258" s="75">
        <f>SUM(AE254:AE257)</f>
        <v>600300</v>
      </c>
      <c r="AF258" s="47"/>
      <c r="AG258" s="62"/>
      <c r="AH258" s="62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8"/>
      <c r="BB258" s="48"/>
      <c r="BC258" s="48"/>
      <c r="BD258" s="48"/>
      <c r="BE258" s="49"/>
      <c r="BF258" s="50"/>
      <c r="BG258" s="7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</row>
    <row r="259" spans="1:92" ht="31.5">
      <c r="A259" s="33"/>
      <c r="B259" s="34" t="s">
        <v>679</v>
      </c>
      <c r="C259" s="314" t="s">
        <v>680</v>
      </c>
      <c r="D259" s="327" t="s">
        <v>1168</v>
      </c>
      <c r="E259" s="54" t="s">
        <v>1340</v>
      </c>
      <c r="F259" s="35" t="s">
        <v>972</v>
      </c>
      <c r="G259" s="55" t="s">
        <v>1341</v>
      </c>
      <c r="H259" s="54" t="s">
        <v>1342</v>
      </c>
      <c r="I259" s="35" t="s">
        <v>651</v>
      </c>
      <c r="J259" s="54" t="s">
        <v>681</v>
      </c>
      <c r="K259" s="54" t="s">
        <v>682</v>
      </c>
      <c r="L259" s="56">
        <v>2660000</v>
      </c>
      <c r="M259" s="56">
        <v>1995000</v>
      </c>
      <c r="N259" s="57">
        <f>SUM(O259:T259)</f>
        <v>2660000</v>
      </c>
      <c r="O259" s="56">
        <v>280000</v>
      </c>
      <c r="P259" s="56">
        <v>2380000</v>
      </c>
      <c r="Q259" s="56"/>
      <c r="R259" s="56"/>
      <c r="S259" s="56"/>
      <c r="T259" s="56"/>
      <c r="U259" s="56">
        <f>SUM(V259:Z259)</f>
        <v>0</v>
      </c>
      <c r="V259" s="56"/>
      <c r="W259" s="56"/>
      <c r="X259" s="56"/>
      <c r="Y259" s="56"/>
      <c r="Z259" s="56"/>
      <c r="AA259" s="57">
        <v>2660000</v>
      </c>
      <c r="AB259" s="58">
        <v>1995000</v>
      </c>
      <c r="AC259" s="58">
        <v>1995000</v>
      </c>
      <c r="AD259" s="59">
        <v>0.75</v>
      </c>
      <c r="AE259" s="60">
        <v>1995000</v>
      </c>
      <c r="AF259" s="61">
        <f>(AE259/L259)</f>
        <v>0.75</v>
      </c>
      <c r="AG259" s="62" t="s">
        <v>978</v>
      </c>
      <c r="AH259" s="62" t="s">
        <v>1099</v>
      </c>
      <c r="AI259" s="47"/>
      <c r="AJ259" s="47" t="s">
        <v>980</v>
      </c>
      <c r="AK259" s="47" t="s">
        <v>980</v>
      </c>
      <c r="AL259" s="47" t="s">
        <v>980</v>
      </c>
      <c r="AM259" s="47" t="s">
        <v>980</v>
      </c>
      <c r="AN259" s="47" t="s">
        <v>980</v>
      </c>
      <c r="AO259" s="47"/>
      <c r="AP259" s="47"/>
      <c r="AQ259" s="47"/>
      <c r="AR259" s="47" t="s">
        <v>980</v>
      </c>
      <c r="AS259" s="47" t="s">
        <v>980</v>
      </c>
      <c r="AT259" s="47" t="s">
        <v>980</v>
      </c>
      <c r="AU259" s="47" t="s">
        <v>980</v>
      </c>
      <c r="AV259" s="47" t="s">
        <v>980</v>
      </c>
      <c r="AW259" s="47" t="s">
        <v>981</v>
      </c>
      <c r="AX259" s="47"/>
      <c r="AY259" s="47"/>
      <c r="AZ259" s="47"/>
      <c r="BA259" s="48">
        <v>7</v>
      </c>
      <c r="BB259" s="48">
        <v>2</v>
      </c>
      <c r="BC259" s="48">
        <v>3</v>
      </c>
      <c r="BD259" s="48">
        <v>3</v>
      </c>
      <c r="BE259" s="49">
        <f>SUM(BA259:BD259)</f>
        <v>15</v>
      </c>
      <c r="BF259" s="50"/>
      <c r="BG259" s="7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</row>
    <row r="260" spans="1:92" ht="47.25">
      <c r="A260" s="33"/>
      <c r="B260" s="34" t="s">
        <v>683</v>
      </c>
      <c r="C260" s="314" t="s">
        <v>684</v>
      </c>
      <c r="D260" s="327" t="s">
        <v>1387</v>
      </c>
      <c r="E260" s="54" t="s">
        <v>1388</v>
      </c>
      <c r="F260" s="35" t="s">
        <v>972</v>
      </c>
      <c r="G260" s="55" t="s">
        <v>1389</v>
      </c>
      <c r="H260" s="54" t="s">
        <v>1544</v>
      </c>
      <c r="I260" s="35" t="s">
        <v>651</v>
      </c>
      <c r="J260" s="54" t="s">
        <v>685</v>
      </c>
      <c r="K260" s="54" t="s">
        <v>1684</v>
      </c>
      <c r="L260" s="56">
        <v>400000</v>
      </c>
      <c r="M260" s="56">
        <v>300000</v>
      </c>
      <c r="N260" s="57">
        <f>SUM(O260:T260)</f>
        <v>400000</v>
      </c>
      <c r="O260" s="56"/>
      <c r="P260" s="56"/>
      <c r="Q260" s="56"/>
      <c r="R260" s="56"/>
      <c r="S260" s="56"/>
      <c r="T260" s="56">
        <v>400000</v>
      </c>
      <c r="U260" s="56">
        <f>SUM(V260:Z260)</f>
        <v>0</v>
      </c>
      <c r="V260" s="56"/>
      <c r="W260" s="56"/>
      <c r="X260" s="56"/>
      <c r="Y260" s="56"/>
      <c r="Z260" s="56"/>
      <c r="AA260" s="57">
        <v>400000</v>
      </c>
      <c r="AB260" s="58">
        <v>300000</v>
      </c>
      <c r="AC260" s="58">
        <v>300000</v>
      </c>
      <c r="AD260" s="59">
        <v>0.75</v>
      </c>
      <c r="AE260" s="60">
        <v>300000</v>
      </c>
      <c r="AF260" s="61">
        <f>(AE260/L260)</f>
        <v>0.75</v>
      </c>
      <c r="AG260" s="62" t="s">
        <v>1282</v>
      </c>
      <c r="AH260" s="62" t="s">
        <v>1034</v>
      </c>
      <c r="AI260" s="47"/>
      <c r="AJ260" s="47" t="s">
        <v>980</v>
      </c>
      <c r="AK260" s="47" t="s">
        <v>980</v>
      </c>
      <c r="AL260" s="47" t="s">
        <v>980</v>
      </c>
      <c r="AM260" s="47" t="s">
        <v>980</v>
      </c>
      <c r="AN260" s="47" t="s">
        <v>980</v>
      </c>
      <c r="AO260" s="47"/>
      <c r="AP260" s="47"/>
      <c r="AQ260" s="47" t="s">
        <v>980</v>
      </c>
      <c r="AR260" s="47" t="s">
        <v>980</v>
      </c>
      <c r="AS260" s="47" t="s">
        <v>980</v>
      </c>
      <c r="AT260" s="47" t="s">
        <v>980</v>
      </c>
      <c r="AU260" s="47" t="s">
        <v>980</v>
      </c>
      <c r="AV260" s="47" t="s">
        <v>980</v>
      </c>
      <c r="AW260" s="47" t="s">
        <v>981</v>
      </c>
      <c r="AX260" s="47"/>
      <c r="AY260" s="47"/>
      <c r="AZ260" s="47"/>
      <c r="BA260" s="48">
        <v>6</v>
      </c>
      <c r="BB260" s="48">
        <v>2</v>
      </c>
      <c r="BC260" s="48">
        <v>3</v>
      </c>
      <c r="BD260" s="48">
        <v>4</v>
      </c>
      <c r="BE260" s="49">
        <f>SUM(BA260:BD260)</f>
        <v>15</v>
      </c>
      <c r="BF260" s="50"/>
      <c r="BG260" s="7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</row>
    <row r="261" spans="1:92" ht="47.25">
      <c r="A261" s="33"/>
      <c r="B261" s="34" t="s">
        <v>686</v>
      </c>
      <c r="C261" s="314" t="s">
        <v>687</v>
      </c>
      <c r="D261" s="327" t="s">
        <v>688</v>
      </c>
      <c r="E261" s="54" t="s">
        <v>689</v>
      </c>
      <c r="F261" s="35" t="s">
        <v>1041</v>
      </c>
      <c r="G261" s="54" t="s">
        <v>690</v>
      </c>
      <c r="H261" s="54" t="s">
        <v>691</v>
      </c>
      <c r="I261" s="35" t="s">
        <v>651</v>
      </c>
      <c r="J261" s="54" t="s">
        <v>692</v>
      </c>
      <c r="K261" s="54" t="s">
        <v>693</v>
      </c>
      <c r="L261" s="56">
        <v>400000</v>
      </c>
      <c r="M261" s="56">
        <v>300000</v>
      </c>
      <c r="N261" s="57">
        <f>SUM(O261:T261)</f>
        <v>400000</v>
      </c>
      <c r="O261" s="56"/>
      <c r="P261" s="56"/>
      <c r="Q261" s="56"/>
      <c r="R261" s="56"/>
      <c r="S261" s="56">
        <v>400000</v>
      </c>
      <c r="T261" s="56"/>
      <c r="U261" s="56">
        <f>SUM(V261:Z261)</f>
        <v>0</v>
      </c>
      <c r="V261" s="56"/>
      <c r="W261" s="56"/>
      <c r="X261" s="56"/>
      <c r="Y261" s="56"/>
      <c r="Z261" s="56"/>
      <c r="AA261" s="57">
        <v>400000</v>
      </c>
      <c r="AB261" s="58">
        <v>300000</v>
      </c>
      <c r="AC261" s="58">
        <v>300000</v>
      </c>
      <c r="AD261" s="59">
        <v>0.75</v>
      </c>
      <c r="AE261" s="60">
        <v>300000</v>
      </c>
      <c r="AF261" s="61">
        <f>(AE261/L261)</f>
        <v>0.75</v>
      </c>
      <c r="AG261" s="62" t="s">
        <v>1001</v>
      </c>
      <c r="AH261" s="62" t="s">
        <v>1663</v>
      </c>
      <c r="AI261" s="47"/>
      <c r="AJ261" s="47" t="s">
        <v>980</v>
      </c>
      <c r="AK261" s="47" t="s">
        <v>980</v>
      </c>
      <c r="AL261" s="47" t="s">
        <v>980</v>
      </c>
      <c r="AM261" s="47" t="s">
        <v>980</v>
      </c>
      <c r="AN261" s="47" t="s">
        <v>980</v>
      </c>
      <c r="AO261" s="47" t="s">
        <v>1013</v>
      </c>
      <c r="AP261" s="47" t="s">
        <v>1013</v>
      </c>
      <c r="AQ261" s="47" t="s">
        <v>1013</v>
      </c>
      <c r="AR261" s="47" t="s">
        <v>980</v>
      </c>
      <c r="AS261" s="47" t="s">
        <v>980</v>
      </c>
      <c r="AT261" s="47" t="s">
        <v>980</v>
      </c>
      <c r="AU261" s="47" t="s">
        <v>980</v>
      </c>
      <c r="AV261" s="47" t="s">
        <v>980</v>
      </c>
      <c r="AW261" s="47" t="s">
        <v>980</v>
      </c>
      <c r="AX261" s="47">
        <v>39146</v>
      </c>
      <c r="AY261" s="47">
        <v>39147</v>
      </c>
      <c r="AZ261" s="47" t="s">
        <v>980</v>
      </c>
      <c r="BA261" s="48">
        <v>7</v>
      </c>
      <c r="BB261" s="48">
        <v>3</v>
      </c>
      <c r="BC261" s="48">
        <v>1</v>
      </c>
      <c r="BD261" s="48">
        <v>2</v>
      </c>
      <c r="BE261" s="49">
        <f>SUM(BA261:BD261)</f>
        <v>13</v>
      </c>
      <c r="BF261" s="50"/>
      <c r="BG261" s="7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</row>
    <row r="262" spans="1:92" ht="15.75" hidden="1">
      <c r="A262" s="33"/>
      <c r="B262" s="68" t="s">
        <v>1547</v>
      </c>
      <c r="C262" s="315"/>
      <c r="D262" s="329"/>
      <c r="E262" s="69"/>
      <c r="F262" s="69"/>
      <c r="G262" s="54"/>
      <c r="H262" s="54"/>
      <c r="I262" s="35"/>
      <c r="J262" s="54"/>
      <c r="K262" s="54"/>
      <c r="L262" s="56"/>
      <c r="M262" s="56"/>
      <c r="N262" s="57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7"/>
      <c r="AB262" s="58"/>
      <c r="AC262" s="58"/>
      <c r="AD262" s="59"/>
      <c r="AE262" s="75">
        <f>SUM(AE259:AE261)</f>
        <v>2595000</v>
      </c>
      <c r="AF262" s="47"/>
      <c r="AG262" s="62"/>
      <c r="AH262" s="62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8"/>
      <c r="BB262" s="48"/>
      <c r="BC262" s="48"/>
      <c r="BD262" s="48"/>
      <c r="BE262" s="49"/>
      <c r="BF262" s="50"/>
      <c r="BG262" s="7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</row>
    <row r="263" spans="1:92" ht="47.25" customHeight="1" hidden="1">
      <c r="A263" s="33"/>
      <c r="B263" s="94" t="s">
        <v>694</v>
      </c>
      <c r="C263" s="319"/>
      <c r="D263" s="331"/>
      <c r="E263" s="95"/>
      <c r="F263" s="95"/>
      <c r="G263" s="54"/>
      <c r="H263" s="54"/>
      <c r="I263" s="35"/>
      <c r="J263" s="54"/>
      <c r="K263" s="54"/>
      <c r="L263" s="96">
        <f aca="true" t="shared" si="59" ref="L263:AC263">SUM(L254:L261)</f>
        <v>4377300</v>
      </c>
      <c r="M263" s="96">
        <f t="shared" si="59"/>
        <v>3282975</v>
      </c>
      <c r="N263" s="96">
        <f t="shared" si="59"/>
        <v>4377300</v>
      </c>
      <c r="O263" s="96">
        <f t="shared" si="59"/>
        <v>347500</v>
      </c>
      <c r="P263" s="96">
        <f t="shared" si="59"/>
        <v>2653700</v>
      </c>
      <c r="Q263" s="96">
        <f t="shared" si="59"/>
        <v>576100</v>
      </c>
      <c r="R263" s="96">
        <f t="shared" si="59"/>
        <v>0</v>
      </c>
      <c r="S263" s="96">
        <f t="shared" si="59"/>
        <v>400000</v>
      </c>
      <c r="T263" s="96">
        <f t="shared" si="59"/>
        <v>400000</v>
      </c>
      <c r="U263" s="96">
        <f t="shared" si="59"/>
        <v>183200</v>
      </c>
      <c r="V263" s="96">
        <f t="shared" si="59"/>
        <v>91900</v>
      </c>
      <c r="W263" s="96">
        <f t="shared" si="59"/>
        <v>71700</v>
      </c>
      <c r="X263" s="96">
        <f t="shared" si="59"/>
        <v>13100</v>
      </c>
      <c r="Y263" s="96">
        <f t="shared" si="59"/>
        <v>6500</v>
      </c>
      <c r="Z263" s="96">
        <f t="shared" si="59"/>
        <v>0</v>
      </c>
      <c r="AA263" s="96">
        <f t="shared" si="59"/>
        <v>4377300</v>
      </c>
      <c r="AB263" s="96">
        <f t="shared" si="59"/>
        <v>3282975</v>
      </c>
      <c r="AC263" s="96">
        <f t="shared" si="59"/>
        <v>3282900</v>
      </c>
      <c r="AD263" s="59"/>
      <c r="AE263" s="75">
        <f>(SUM(AE254:AE261)-AE258)</f>
        <v>3195300</v>
      </c>
      <c r="AF263" s="47"/>
      <c r="AG263" s="62"/>
      <c r="AH263" s="62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8"/>
      <c r="BB263" s="48"/>
      <c r="BC263" s="48"/>
      <c r="BD263" s="48"/>
      <c r="BE263" s="49"/>
      <c r="BF263" s="50"/>
      <c r="BG263" s="7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</row>
    <row r="264" spans="1:92" ht="47.25" customHeight="1">
      <c r="A264" s="28"/>
      <c r="B264" s="110" t="s">
        <v>695</v>
      </c>
      <c r="C264" s="90"/>
      <c r="D264" s="124" t="s">
        <v>695</v>
      </c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117"/>
      <c r="BG264" s="7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</row>
    <row r="265" spans="1:92" s="53" customFormat="1" ht="48" customHeight="1" hidden="1">
      <c r="A265" s="33" t="s">
        <v>696</v>
      </c>
      <c r="B265" s="34" t="s">
        <v>697</v>
      </c>
      <c r="C265" s="314" t="s">
        <v>698</v>
      </c>
      <c r="D265" s="327" t="s">
        <v>1018</v>
      </c>
      <c r="E265" s="54" t="s">
        <v>699</v>
      </c>
      <c r="F265" s="35" t="s">
        <v>1020</v>
      </c>
      <c r="G265" s="54" t="s">
        <v>1021</v>
      </c>
      <c r="H265" s="54" t="s">
        <v>700</v>
      </c>
      <c r="I265" s="35" t="s">
        <v>701</v>
      </c>
      <c r="J265" s="54" t="s">
        <v>702</v>
      </c>
      <c r="K265" s="54" t="s">
        <v>703</v>
      </c>
      <c r="L265" s="56">
        <v>485000</v>
      </c>
      <c r="M265" s="56">
        <v>363750</v>
      </c>
      <c r="N265" s="57">
        <f aca="true" t="shared" si="60" ref="N265:N271">SUM(O265:T265)</f>
        <v>485000</v>
      </c>
      <c r="O265" s="56"/>
      <c r="P265" s="56">
        <v>150000</v>
      </c>
      <c r="Q265" s="56">
        <v>335000</v>
      </c>
      <c r="R265" s="56"/>
      <c r="S265" s="56"/>
      <c r="T265" s="56"/>
      <c r="U265" s="56">
        <f aca="true" t="shared" si="61" ref="U265:U272">SUM(V265:Z265)</f>
        <v>250000</v>
      </c>
      <c r="V265" s="56">
        <v>100000</v>
      </c>
      <c r="W265" s="56"/>
      <c r="X265" s="56"/>
      <c r="Y265" s="56"/>
      <c r="Z265" s="56">
        <v>150000</v>
      </c>
      <c r="AA265" s="57">
        <v>485000</v>
      </c>
      <c r="AB265" s="58">
        <v>363750</v>
      </c>
      <c r="AC265" s="58">
        <v>363700</v>
      </c>
      <c r="AD265" s="59">
        <v>0.75</v>
      </c>
      <c r="AE265" s="60">
        <v>363700</v>
      </c>
      <c r="AF265" s="61">
        <f aca="true" t="shared" si="62" ref="AF265:AF272">(AE265/L265)</f>
        <v>0.7498969072164948</v>
      </c>
      <c r="AG265" s="62" t="s">
        <v>1001</v>
      </c>
      <c r="AH265" s="62" t="s">
        <v>1313</v>
      </c>
      <c r="AI265" s="47"/>
      <c r="AJ265" s="47" t="s">
        <v>980</v>
      </c>
      <c r="AK265" s="47" t="s">
        <v>980</v>
      </c>
      <c r="AL265" s="47" t="s">
        <v>980</v>
      </c>
      <c r="AM265" s="47" t="s">
        <v>980</v>
      </c>
      <c r="AN265" s="47" t="s">
        <v>980</v>
      </c>
      <c r="AO265" s="47" t="s">
        <v>1013</v>
      </c>
      <c r="AP265" s="47" t="s">
        <v>1013</v>
      </c>
      <c r="AQ265" s="47" t="s">
        <v>1013</v>
      </c>
      <c r="AR265" s="47" t="s">
        <v>980</v>
      </c>
      <c r="AS265" s="47" t="s">
        <v>980</v>
      </c>
      <c r="AT265" s="47" t="s">
        <v>980</v>
      </c>
      <c r="AU265" s="47" t="s">
        <v>980</v>
      </c>
      <c r="AV265" s="47" t="s">
        <v>980</v>
      </c>
      <c r="AW265" s="47" t="s">
        <v>981</v>
      </c>
      <c r="AX265" s="47"/>
      <c r="AY265" s="47"/>
      <c r="AZ265" s="47"/>
      <c r="BA265" s="48">
        <v>7</v>
      </c>
      <c r="BB265" s="48">
        <v>4</v>
      </c>
      <c r="BC265" s="48">
        <v>4</v>
      </c>
      <c r="BD265" s="48">
        <v>5</v>
      </c>
      <c r="BE265" s="49">
        <f aca="true" t="shared" si="63" ref="BE265:BE272">SUM(BA265:BD265)</f>
        <v>20</v>
      </c>
      <c r="BF265" s="50" t="s">
        <v>704</v>
      </c>
      <c r="BG265" s="51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</row>
    <row r="266" spans="1:92" s="53" customFormat="1" ht="48.75" customHeight="1" hidden="1">
      <c r="A266" s="33" t="s">
        <v>705</v>
      </c>
      <c r="B266" s="34" t="s">
        <v>706</v>
      </c>
      <c r="C266" s="314" t="s">
        <v>707</v>
      </c>
      <c r="D266" s="327" t="s">
        <v>1534</v>
      </c>
      <c r="E266" s="54" t="s">
        <v>1535</v>
      </c>
      <c r="F266" s="35" t="s">
        <v>972</v>
      </c>
      <c r="G266" s="55" t="s">
        <v>1536</v>
      </c>
      <c r="H266" s="55" t="s">
        <v>708</v>
      </c>
      <c r="I266" s="35" t="s">
        <v>701</v>
      </c>
      <c r="J266" s="54" t="s">
        <v>709</v>
      </c>
      <c r="K266" s="54" t="s">
        <v>1000</v>
      </c>
      <c r="L266" s="56">
        <v>396300</v>
      </c>
      <c r="M266" s="56">
        <v>297225</v>
      </c>
      <c r="N266" s="57">
        <f t="shared" si="60"/>
        <v>396300</v>
      </c>
      <c r="O266" s="56"/>
      <c r="P266" s="56"/>
      <c r="Q266" s="56">
        <v>396300</v>
      </c>
      <c r="R266" s="56"/>
      <c r="S266" s="56"/>
      <c r="T266" s="56"/>
      <c r="U266" s="56">
        <f t="shared" si="61"/>
        <v>0</v>
      </c>
      <c r="V266" s="56"/>
      <c r="W266" s="56"/>
      <c r="X266" s="56"/>
      <c r="Y266" s="56"/>
      <c r="Z266" s="56"/>
      <c r="AA266" s="57">
        <v>396300</v>
      </c>
      <c r="AB266" s="58">
        <v>297225</v>
      </c>
      <c r="AC266" s="58">
        <v>297200</v>
      </c>
      <c r="AD266" s="59">
        <v>0.75</v>
      </c>
      <c r="AE266" s="60">
        <v>297200</v>
      </c>
      <c r="AF266" s="61">
        <f t="shared" si="62"/>
        <v>0.7499369164774161</v>
      </c>
      <c r="AG266" s="62" t="s">
        <v>1001</v>
      </c>
      <c r="AH266" s="62" t="s">
        <v>991</v>
      </c>
      <c r="AI266" s="47"/>
      <c r="AJ266" s="47" t="s">
        <v>980</v>
      </c>
      <c r="AK266" s="47" t="s">
        <v>980</v>
      </c>
      <c r="AL266" s="47" t="s">
        <v>980</v>
      </c>
      <c r="AM266" s="47" t="s">
        <v>980</v>
      </c>
      <c r="AN266" s="47" t="s">
        <v>980</v>
      </c>
      <c r="AO266" s="47"/>
      <c r="AP266" s="47"/>
      <c r="AQ266" s="47"/>
      <c r="AR266" s="47" t="s">
        <v>980</v>
      </c>
      <c r="AS266" s="47" t="s">
        <v>980</v>
      </c>
      <c r="AT266" s="47" t="s">
        <v>980</v>
      </c>
      <c r="AU266" s="47" t="s">
        <v>980</v>
      </c>
      <c r="AV266" s="47" t="s">
        <v>980</v>
      </c>
      <c r="AW266" s="47" t="s">
        <v>1014</v>
      </c>
      <c r="AX266" s="47">
        <v>39147</v>
      </c>
      <c r="AY266" s="47"/>
      <c r="AZ266" s="47" t="s">
        <v>980</v>
      </c>
      <c r="BA266" s="48">
        <v>6</v>
      </c>
      <c r="BB266" s="48">
        <v>4</v>
      </c>
      <c r="BC266" s="48">
        <v>4</v>
      </c>
      <c r="BD266" s="48">
        <v>4</v>
      </c>
      <c r="BE266" s="49">
        <f t="shared" si="63"/>
        <v>18</v>
      </c>
      <c r="BF266" s="50" t="s">
        <v>1053</v>
      </c>
      <c r="BG266" s="51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</row>
    <row r="267" spans="1:92" s="53" customFormat="1" ht="47.25" hidden="1">
      <c r="A267" s="33" t="s">
        <v>710</v>
      </c>
      <c r="B267" s="34" t="s">
        <v>711</v>
      </c>
      <c r="C267" s="314" t="s">
        <v>712</v>
      </c>
      <c r="D267" s="327" t="s">
        <v>713</v>
      </c>
      <c r="E267" s="54" t="s">
        <v>714</v>
      </c>
      <c r="F267" s="35" t="s">
        <v>1041</v>
      </c>
      <c r="G267" s="54" t="s">
        <v>715</v>
      </c>
      <c r="H267" s="54" t="s">
        <v>716</v>
      </c>
      <c r="I267" s="35" t="s">
        <v>701</v>
      </c>
      <c r="J267" s="54" t="s">
        <v>717</v>
      </c>
      <c r="K267" s="54" t="s">
        <v>718</v>
      </c>
      <c r="L267" s="56">
        <v>66700</v>
      </c>
      <c r="M267" s="56">
        <v>50000</v>
      </c>
      <c r="N267" s="57">
        <f t="shared" si="60"/>
        <v>66700</v>
      </c>
      <c r="O267" s="56">
        <v>5000</v>
      </c>
      <c r="P267" s="56"/>
      <c r="Q267" s="56"/>
      <c r="R267" s="56"/>
      <c r="S267" s="56">
        <v>61700</v>
      </c>
      <c r="T267" s="56"/>
      <c r="U267" s="56">
        <f t="shared" si="61"/>
        <v>0</v>
      </c>
      <c r="V267" s="56"/>
      <c r="W267" s="56"/>
      <c r="X267" s="56"/>
      <c r="Y267" s="56"/>
      <c r="Z267" s="56"/>
      <c r="AA267" s="57">
        <v>66700</v>
      </c>
      <c r="AB267" s="58">
        <v>50000</v>
      </c>
      <c r="AC267" s="58">
        <v>50000</v>
      </c>
      <c r="AD267" s="59">
        <v>0.75</v>
      </c>
      <c r="AE267" s="60">
        <v>50000</v>
      </c>
      <c r="AF267" s="61">
        <f t="shared" si="62"/>
        <v>0.7496251874062968</v>
      </c>
      <c r="AG267" s="62" t="s">
        <v>1079</v>
      </c>
      <c r="AH267" s="62" t="s">
        <v>1155</v>
      </c>
      <c r="AI267" s="47"/>
      <c r="AJ267" s="47" t="s">
        <v>980</v>
      </c>
      <c r="AK267" s="47" t="s">
        <v>980</v>
      </c>
      <c r="AL267" s="47" t="s">
        <v>980</v>
      </c>
      <c r="AM267" s="47" t="s">
        <v>980</v>
      </c>
      <c r="AN267" s="47" t="s">
        <v>980</v>
      </c>
      <c r="AO267" s="47" t="s">
        <v>980</v>
      </c>
      <c r="AP267" s="47" t="s">
        <v>980</v>
      </c>
      <c r="AQ267" s="47" t="s">
        <v>980</v>
      </c>
      <c r="AR267" s="47" t="s">
        <v>980</v>
      </c>
      <c r="AS267" s="47" t="s">
        <v>980</v>
      </c>
      <c r="AT267" s="47" t="s">
        <v>980</v>
      </c>
      <c r="AU267" s="47" t="s">
        <v>980</v>
      </c>
      <c r="AV267" s="47" t="s">
        <v>980</v>
      </c>
      <c r="AW267" s="47" t="s">
        <v>1014</v>
      </c>
      <c r="AX267" s="47">
        <v>39147</v>
      </c>
      <c r="AY267" s="47"/>
      <c r="AZ267" s="47" t="s">
        <v>980</v>
      </c>
      <c r="BA267" s="48">
        <v>7</v>
      </c>
      <c r="BB267" s="48">
        <v>3</v>
      </c>
      <c r="BC267" s="48">
        <v>3</v>
      </c>
      <c r="BD267" s="48">
        <v>3</v>
      </c>
      <c r="BE267" s="49">
        <f t="shared" si="63"/>
        <v>16</v>
      </c>
      <c r="BF267" s="50" t="s">
        <v>1156</v>
      </c>
      <c r="BG267" s="51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</row>
    <row r="268" spans="1:92" s="53" customFormat="1" ht="47.25" hidden="1">
      <c r="A268" s="33" t="s">
        <v>719</v>
      </c>
      <c r="B268" s="34" t="s">
        <v>720</v>
      </c>
      <c r="C268" s="314" t="s">
        <v>721</v>
      </c>
      <c r="D268" s="327" t="s">
        <v>722</v>
      </c>
      <c r="E268" s="54" t="s">
        <v>723</v>
      </c>
      <c r="F268" s="35" t="s">
        <v>1041</v>
      </c>
      <c r="G268" s="54" t="s">
        <v>724</v>
      </c>
      <c r="H268" s="54" t="s">
        <v>725</v>
      </c>
      <c r="I268" s="35" t="s">
        <v>701</v>
      </c>
      <c r="J268" s="54" t="s">
        <v>726</v>
      </c>
      <c r="K268" s="54" t="s">
        <v>727</v>
      </c>
      <c r="L268" s="56">
        <v>150000</v>
      </c>
      <c r="M268" s="56">
        <v>105000</v>
      </c>
      <c r="N268" s="57">
        <f t="shared" si="60"/>
        <v>150000</v>
      </c>
      <c r="O268" s="56"/>
      <c r="P268" s="56"/>
      <c r="Q268" s="56"/>
      <c r="R268" s="56"/>
      <c r="S268" s="56">
        <v>150000</v>
      </c>
      <c r="T268" s="56"/>
      <c r="U268" s="56">
        <f t="shared" si="61"/>
        <v>0</v>
      </c>
      <c r="V268" s="56"/>
      <c r="W268" s="56"/>
      <c r="X268" s="56"/>
      <c r="Y268" s="56"/>
      <c r="Z268" s="56"/>
      <c r="AA268" s="57">
        <v>150000</v>
      </c>
      <c r="AB268" s="58">
        <v>105000</v>
      </c>
      <c r="AC268" s="58">
        <v>105000</v>
      </c>
      <c r="AD268" s="59">
        <v>0.7</v>
      </c>
      <c r="AE268" s="60">
        <v>105000</v>
      </c>
      <c r="AF268" s="61">
        <f t="shared" si="62"/>
        <v>0.7</v>
      </c>
      <c r="AG268" s="62" t="s">
        <v>1012</v>
      </c>
      <c r="AH268" s="62" t="s">
        <v>1155</v>
      </c>
      <c r="AI268" s="47"/>
      <c r="AJ268" s="47" t="s">
        <v>980</v>
      </c>
      <c r="AK268" s="47" t="s">
        <v>980</v>
      </c>
      <c r="AL268" s="47" t="s">
        <v>980</v>
      </c>
      <c r="AM268" s="47" t="s">
        <v>980</v>
      </c>
      <c r="AN268" s="47" t="s">
        <v>981</v>
      </c>
      <c r="AO268" s="47" t="s">
        <v>1013</v>
      </c>
      <c r="AP268" s="47" t="s">
        <v>1013</v>
      </c>
      <c r="AQ268" s="47" t="s">
        <v>1013</v>
      </c>
      <c r="AR268" s="47" t="s">
        <v>980</v>
      </c>
      <c r="AS268" s="47" t="s">
        <v>980</v>
      </c>
      <c r="AT268" s="47" t="s">
        <v>980</v>
      </c>
      <c r="AU268" s="47" t="s">
        <v>980</v>
      </c>
      <c r="AV268" s="47" t="s">
        <v>980</v>
      </c>
      <c r="AW268" s="47" t="s">
        <v>1014</v>
      </c>
      <c r="AX268" s="47">
        <v>39147</v>
      </c>
      <c r="AY268" s="47"/>
      <c r="AZ268" s="47" t="s">
        <v>980</v>
      </c>
      <c r="BA268" s="48">
        <v>7</v>
      </c>
      <c r="BB268" s="48">
        <v>0</v>
      </c>
      <c r="BC268" s="48">
        <v>3</v>
      </c>
      <c r="BD268" s="48">
        <v>5</v>
      </c>
      <c r="BE268" s="49">
        <f t="shared" si="63"/>
        <v>15</v>
      </c>
      <c r="BF268" s="50" t="s">
        <v>0</v>
      </c>
      <c r="BG268" s="51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</row>
    <row r="269" spans="1:92" s="53" customFormat="1" ht="51" customHeight="1" hidden="1">
      <c r="A269" s="33" t="s">
        <v>728</v>
      </c>
      <c r="B269" s="34" t="s">
        <v>729</v>
      </c>
      <c r="C269" s="314" t="s">
        <v>730</v>
      </c>
      <c r="D269" s="328" t="s">
        <v>731</v>
      </c>
      <c r="E269" s="63" t="s">
        <v>732</v>
      </c>
      <c r="F269" s="64" t="s">
        <v>5</v>
      </c>
      <c r="G269" s="63" t="s">
        <v>733</v>
      </c>
      <c r="H269" s="63" t="s">
        <v>734</v>
      </c>
      <c r="I269" s="64" t="s">
        <v>701</v>
      </c>
      <c r="J269" s="63" t="s">
        <v>735</v>
      </c>
      <c r="K269" s="63" t="s">
        <v>1347</v>
      </c>
      <c r="L269" s="57">
        <v>95000</v>
      </c>
      <c r="M269" s="57">
        <v>70000</v>
      </c>
      <c r="N269" s="57">
        <f t="shared" si="60"/>
        <v>95000</v>
      </c>
      <c r="O269" s="57"/>
      <c r="P269" s="57">
        <v>95000</v>
      </c>
      <c r="Q269" s="57"/>
      <c r="R269" s="57"/>
      <c r="S269" s="57"/>
      <c r="T269" s="57"/>
      <c r="U269" s="56">
        <f t="shared" si="61"/>
        <v>0</v>
      </c>
      <c r="V269" s="57"/>
      <c r="W269" s="57"/>
      <c r="X269" s="57"/>
      <c r="Y269" s="57"/>
      <c r="Z269" s="57"/>
      <c r="AA269" s="57">
        <v>95000</v>
      </c>
      <c r="AB269" s="58">
        <v>70000</v>
      </c>
      <c r="AC269" s="58">
        <v>70000</v>
      </c>
      <c r="AD269" s="59">
        <v>0.74</v>
      </c>
      <c r="AE269" s="75">
        <v>70000</v>
      </c>
      <c r="AF269" s="61">
        <f t="shared" si="62"/>
        <v>0.7368421052631579</v>
      </c>
      <c r="AG269" s="62" t="s">
        <v>1001</v>
      </c>
      <c r="AH269" s="62" t="s">
        <v>1155</v>
      </c>
      <c r="AI269" s="47"/>
      <c r="AJ269" s="47" t="s">
        <v>980</v>
      </c>
      <c r="AK269" s="47" t="s">
        <v>980</v>
      </c>
      <c r="AL269" s="47" t="s">
        <v>980</v>
      </c>
      <c r="AM269" s="47" t="s">
        <v>980</v>
      </c>
      <c r="AN269" s="47" t="s">
        <v>980</v>
      </c>
      <c r="AO269" s="47" t="s">
        <v>980</v>
      </c>
      <c r="AP269" s="47" t="s">
        <v>980</v>
      </c>
      <c r="AQ269" s="47" t="s">
        <v>980</v>
      </c>
      <c r="AR269" s="47" t="s">
        <v>980</v>
      </c>
      <c r="AS269" s="47" t="s">
        <v>980</v>
      </c>
      <c r="AT269" s="47" t="s">
        <v>980</v>
      </c>
      <c r="AU269" s="47" t="s">
        <v>980</v>
      </c>
      <c r="AV269" s="47" t="s">
        <v>980</v>
      </c>
      <c r="AW269" s="47" t="s">
        <v>980</v>
      </c>
      <c r="AX269" s="47">
        <v>39146</v>
      </c>
      <c r="AY269" s="47">
        <v>39149</v>
      </c>
      <c r="AZ269" s="47" t="s">
        <v>980</v>
      </c>
      <c r="BA269" s="48">
        <v>5</v>
      </c>
      <c r="BB269" s="48">
        <v>3</v>
      </c>
      <c r="BC269" s="48">
        <v>3</v>
      </c>
      <c r="BD269" s="48">
        <v>3</v>
      </c>
      <c r="BE269" s="49">
        <f t="shared" si="63"/>
        <v>14</v>
      </c>
      <c r="BF269" s="50" t="s">
        <v>1731</v>
      </c>
      <c r="BG269" s="51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</row>
    <row r="270" spans="1:92" s="53" customFormat="1" ht="47.25" hidden="1">
      <c r="A270" s="33" t="s">
        <v>736</v>
      </c>
      <c r="B270" s="34" t="s">
        <v>737</v>
      </c>
      <c r="C270" s="314" t="s">
        <v>738</v>
      </c>
      <c r="D270" s="327" t="s">
        <v>1073</v>
      </c>
      <c r="E270" s="54" t="s">
        <v>1074</v>
      </c>
      <c r="F270" s="35" t="s">
        <v>972</v>
      </c>
      <c r="G270" s="55" t="s">
        <v>1075</v>
      </c>
      <c r="H270" s="54" t="s">
        <v>1076</v>
      </c>
      <c r="I270" s="35" t="s">
        <v>701</v>
      </c>
      <c r="J270" s="54" t="s">
        <v>739</v>
      </c>
      <c r="K270" s="54" t="s">
        <v>1684</v>
      </c>
      <c r="L270" s="56">
        <v>220000</v>
      </c>
      <c r="M270" s="56">
        <v>165000</v>
      </c>
      <c r="N270" s="57">
        <f t="shared" si="60"/>
        <v>220000</v>
      </c>
      <c r="O270" s="56"/>
      <c r="P270" s="56"/>
      <c r="Q270" s="56"/>
      <c r="R270" s="56"/>
      <c r="S270" s="56"/>
      <c r="T270" s="56">
        <v>220000</v>
      </c>
      <c r="U270" s="56">
        <f t="shared" si="61"/>
        <v>165000</v>
      </c>
      <c r="V270" s="56">
        <v>50000</v>
      </c>
      <c r="W270" s="56">
        <v>100000</v>
      </c>
      <c r="X270" s="56">
        <v>10000</v>
      </c>
      <c r="Y270" s="56">
        <v>5000</v>
      </c>
      <c r="Z270" s="56"/>
      <c r="AA270" s="57">
        <v>220000</v>
      </c>
      <c r="AB270" s="58">
        <v>165000</v>
      </c>
      <c r="AC270" s="58">
        <v>165000</v>
      </c>
      <c r="AD270" s="59">
        <v>0.75</v>
      </c>
      <c r="AE270" s="60">
        <v>165000</v>
      </c>
      <c r="AF270" s="61">
        <f t="shared" si="62"/>
        <v>0.75</v>
      </c>
      <c r="AG270" s="62" t="s">
        <v>978</v>
      </c>
      <c r="AH270" s="62" t="s">
        <v>991</v>
      </c>
      <c r="AI270" s="47"/>
      <c r="AJ270" s="47" t="s">
        <v>980</v>
      </c>
      <c r="AK270" s="47" t="s">
        <v>980</v>
      </c>
      <c r="AL270" s="47" t="s">
        <v>980</v>
      </c>
      <c r="AM270" s="47" t="s">
        <v>980</v>
      </c>
      <c r="AN270" s="47" t="s">
        <v>980</v>
      </c>
      <c r="AO270" s="47"/>
      <c r="AP270" s="47"/>
      <c r="AQ270" s="47"/>
      <c r="AR270" s="47" t="s">
        <v>980</v>
      </c>
      <c r="AS270" s="47" t="s">
        <v>980</v>
      </c>
      <c r="AT270" s="47" t="s">
        <v>980</v>
      </c>
      <c r="AU270" s="47" t="s">
        <v>980</v>
      </c>
      <c r="AV270" s="47" t="s">
        <v>980</v>
      </c>
      <c r="AW270" s="47" t="s">
        <v>1014</v>
      </c>
      <c r="AX270" s="47">
        <v>39146</v>
      </c>
      <c r="AY270" s="47"/>
      <c r="AZ270" s="47" t="s">
        <v>980</v>
      </c>
      <c r="BA270" s="48">
        <v>6</v>
      </c>
      <c r="BB270" s="48">
        <v>2</v>
      </c>
      <c r="BC270" s="48">
        <v>3</v>
      </c>
      <c r="BD270" s="48">
        <v>3</v>
      </c>
      <c r="BE270" s="49">
        <f t="shared" si="63"/>
        <v>14</v>
      </c>
      <c r="BF270" s="50" t="s">
        <v>992</v>
      </c>
      <c r="BG270" s="51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</row>
    <row r="271" spans="1:92" s="53" customFormat="1" ht="47.25" hidden="1">
      <c r="A271" s="139" t="s">
        <v>740</v>
      </c>
      <c r="B271" s="34" t="s">
        <v>741</v>
      </c>
      <c r="C271" s="314" t="s">
        <v>742</v>
      </c>
      <c r="D271" s="327" t="s">
        <v>743</v>
      </c>
      <c r="E271" s="54" t="s">
        <v>744</v>
      </c>
      <c r="F271" s="35" t="s">
        <v>972</v>
      </c>
      <c r="G271" s="55" t="s">
        <v>745</v>
      </c>
      <c r="H271" s="54" t="s">
        <v>746</v>
      </c>
      <c r="I271" s="35" t="s">
        <v>701</v>
      </c>
      <c r="J271" s="54" t="s">
        <v>747</v>
      </c>
      <c r="K271" s="54" t="s">
        <v>748</v>
      </c>
      <c r="L271" s="56">
        <v>320000</v>
      </c>
      <c r="M271" s="56">
        <v>240000</v>
      </c>
      <c r="N271" s="57">
        <f t="shared" si="60"/>
        <v>320000</v>
      </c>
      <c r="O271" s="56"/>
      <c r="P271" s="56"/>
      <c r="Q271" s="56"/>
      <c r="R271" s="56"/>
      <c r="S271" s="56"/>
      <c r="T271" s="56">
        <v>320000</v>
      </c>
      <c r="U271" s="56">
        <f t="shared" si="61"/>
        <v>9400000</v>
      </c>
      <c r="V271" s="56"/>
      <c r="W271" s="56"/>
      <c r="X271" s="56"/>
      <c r="Y271" s="56">
        <v>9400000</v>
      </c>
      <c r="Z271" s="56"/>
      <c r="AA271" s="57">
        <v>320000</v>
      </c>
      <c r="AB271" s="58">
        <v>240000</v>
      </c>
      <c r="AC271" s="58">
        <v>240000</v>
      </c>
      <c r="AD271" s="59">
        <v>0.75</v>
      </c>
      <c r="AE271" s="60">
        <v>240000</v>
      </c>
      <c r="AF271" s="61">
        <f t="shared" si="62"/>
        <v>0.75</v>
      </c>
      <c r="AG271" s="62" t="s">
        <v>1098</v>
      </c>
      <c r="AH271" s="62" t="s">
        <v>1155</v>
      </c>
      <c r="AI271" s="47"/>
      <c r="AJ271" s="47" t="s">
        <v>980</v>
      </c>
      <c r="AK271" s="47" t="s">
        <v>980</v>
      </c>
      <c r="AL271" s="47" t="s">
        <v>980</v>
      </c>
      <c r="AM271" s="47" t="s">
        <v>980</v>
      </c>
      <c r="AN271" s="47" t="s">
        <v>980</v>
      </c>
      <c r="AO271" s="47"/>
      <c r="AP271" s="47"/>
      <c r="AQ271" s="47"/>
      <c r="AR271" s="47" t="s">
        <v>980</v>
      </c>
      <c r="AS271" s="47" t="s">
        <v>980</v>
      </c>
      <c r="AT271" s="47" t="s">
        <v>980</v>
      </c>
      <c r="AU271" s="47" t="s">
        <v>980</v>
      </c>
      <c r="AV271" s="47" t="s">
        <v>980</v>
      </c>
      <c r="AW271" s="47" t="s">
        <v>980</v>
      </c>
      <c r="AX271" s="47">
        <v>39147</v>
      </c>
      <c r="AY271" s="47">
        <v>39149</v>
      </c>
      <c r="AZ271" s="47" t="s">
        <v>980</v>
      </c>
      <c r="BA271" s="48">
        <v>6</v>
      </c>
      <c r="BB271" s="48">
        <v>2</v>
      </c>
      <c r="BC271" s="48">
        <v>2</v>
      </c>
      <c r="BD271" s="48">
        <v>4</v>
      </c>
      <c r="BE271" s="49">
        <f t="shared" si="63"/>
        <v>14</v>
      </c>
      <c r="BF271" s="50" t="s">
        <v>749</v>
      </c>
      <c r="BG271" s="51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</row>
    <row r="272" spans="1:92" s="53" customFormat="1" ht="31.5" hidden="1">
      <c r="A272" s="33" t="s">
        <v>750</v>
      </c>
      <c r="B272" s="34" t="s">
        <v>751</v>
      </c>
      <c r="C272" s="314" t="s">
        <v>752</v>
      </c>
      <c r="D272" s="327" t="s">
        <v>753</v>
      </c>
      <c r="E272" s="54" t="s">
        <v>754</v>
      </c>
      <c r="F272" s="35" t="s">
        <v>1041</v>
      </c>
      <c r="G272" s="54" t="s">
        <v>755</v>
      </c>
      <c r="H272" s="54" t="s">
        <v>756</v>
      </c>
      <c r="I272" s="35" t="s">
        <v>701</v>
      </c>
      <c r="J272" s="54" t="s">
        <v>757</v>
      </c>
      <c r="K272" s="54" t="s">
        <v>758</v>
      </c>
      <c r="L272" s="56">
        <v>103000</v>
      </c>
      <c r="M272" s="56">
        <v>77250</v>
      </c>
      <c r="N272" s="57">
        <v>103000</v>
      </c>
      <c r="O272" s="56">
        <v>5000</v>
      </c>
      <c r="P272" s="56">
        <v>68000</v>
      </c>
      <c r="Q272" s="56"/>
      <c r="R272" s="56"/>
      <c r="S272" s="56"/>
      <c r="T272" s="56">
        <v>30000</v>
      </c>
      <c r="U272" s="56">
        <f t="shared" si="61"/>
        <v>0</v>
      </c>
      <c r="V272" s="56"/>
      <c r="W272" s="56"/>
      <c r="X272" s="56"/>
      <c r="Y272" s="56"/>
      <c r="Z272" s="56"/>
      <c r="AA272" s="57">
        <v>103000</v>
      </c>
      <c r="AB272" s="58">
        <v>77250</v>
      </c>
      <c r="AC272" s="58">
        <v>77200</v>
      </c>
      <c r="AD272" s="59">
        <v>0.75</v>
      </c>
      <c r="AE272" s="60">
        <v>77200</v>
      </c>
      <c r="AF272" s="61">
        <f t="shared" si="62"/>
        <v>0.7495145631067961</v>
      </c>
      <c r="AG272" s="62" t="s">
        <v>1079</v>
      </c>
      <c r="AH272" s="62" t="s">
        <v>759</v>
      </c>
      <c r="AI272" s="47"/>
      <c r="AJ272" s="47" t="s">
        <v>980</v>
      </c>
      <c r="AK272" s="47" t="s">
        <v>980</v>
      </c>
      <c r="AL272" s="47" t="s">
        <v>980</v>
      </c>
      <c r="AM272" s="47" t="s">
        <v>980</v>
      </c>
      <c r="AN272" s="47" t="s">
        <v>980</v>
      </c>
      <c r="AO272" s="47" t="s">
        <v>1013</v>
      </c>
      <c r="AP272" s="47" t="s">
        <v>1013</v>
      </c>
      <c r="AQ272" s="47" t="s">
        <v>1013</v>
      </c>
      <c r="AR272" s="47" t="s">
        <v>980</v>
      </c>
      <c r="AS272" s="47" t="s">
        <v>980</v>
      </c>
      <c r="AT272" s="47" t="s">
        <v>980</v>
      </c>
      <c r="AU272" s="47" t="s">
        <v>980</v>
      </c>
      <c r="AV272" s="47" t="s">
        <v>980</v>
      </c>
      <c r="AW272" s="47" t="s">
        <v>1014</v>
      </c>
      <c r="AX272" s="47">
        <v>39147</v>
      </c>
      <c r="AY272" s="47">
        <v>39148</v>
      </c>
      <c r="AZ272" s="47" t="s">
        <v>980</v>
      </c>
      <c r="BA272" s="48">
        <v>4</v>
      </c>
      <c r="BB272" s="48">
        <v>4</v>
      </c>
      <c r="BC272" s="48">
        <v>3</v>
      </c>
      <c r="BD272" s="48">
        <v>3</v>
      </c>
      <c r="BE272" s="49">
        <f t="shared" si="63"/>
        <v>14</v>
      </c>
      <c r="BF272" s="50" t="s">
        <v>760</v>
      </c>
      <c r="BG272" s="51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</row>
    <row r="273" spans="1:92" ht="15.75" hidden="1">
      <c r="A273" s="33"/>
      <c r="B273" s="140" t="s">
        <v>1175</v>
      </c>
      <c r="C273" s="141"/>
      <c r="D273" s="336"/>
      <c r="E273" s="141"/>
      <c r="F273" s="142"/>
      <c r="G273" s="143"/>
      <c r="H273" s="144"/>
      <c r="I273" s="145"/>
      <c r="J273" s="144"/>
      <c r="K273" s="144"/>
      <c r="L273" s="146"/>
      <c r="M273" s="146"/>
      <c r="N273" s="147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7"/>
      <c r="AB273" s="148"/>
      <c r="AC273" s="148"/>
      <c r="AD273" s="149"/>
      <c r="AE273" s="150">
        <f>SUM(AE265:AE272)</f>
        <v>1368100</v>
      </c>
      <c r="AF273" s="151"/>
      <c r="AG273" s="152"/>
      <c r="AH273" s="152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3"/>
      <c r="BB273" s="153"/>
      <c r="BC273" s="153"/>
      <c r="BD273" s="153"/>
      <c r="BE273" s="154"/>
      <c r="BF273" s="155"/>
      <c r="BG273" s="7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</row>
    <row r="274" spans="1:92" ht="31.5">
      <c r="A274" s="33"/>
      <c r="B274" s="34" t="s">
        <v>761</v>
      </c>
      <c r="C274" s="314" t="s">
        <v>762</v>
      </c>
      <c r="D274" s="327" t="s">
        <v>763</v>
      </c>
      <c r="E274" s="54" t="s">
        <v>764</v>
      </c>
      <c r="F274" s="35" t="s">
        <v>972</v>
      </c>
      <c r="G274" s="55" t="s">
        <v>765</v>
      </c>
      <c r="H274" s="54" t="s">
        <v>766</v>
      </c>
      <c r="I274" s="35" t="s">
        <v>701</v>
      </c>
      <c r="J274" s="54" t="s">
        <v>767</v>
      </c>
      <c r="K274" s="54" t="s">
        <v>1078</v>
      </c>
      <c r="L274" s="56">
        <v>450000</v>
      </c>
      <c r="M274" s="56">
        <v>330000</v>
      </c>
      <c r="N274" s="57">
        <f>SUM(O274:T274)</f>
        <v>450000</v>
      </c>
      <c r="O274" s="56"/>
      <c r="P274" s="56"/>
      <c r="Q274" s="56">
        <v>450000</v>
      </c>
      <c r="R274" s="56"/>
      <c r="S274" s="56"/>
      <c r="T274" s="56"/>
      <c r="U274" s="56">
        <f>SUM(V274:Z274)</f>
        <v>0</v>
      </c>
      <c r="V274" s="56"/>
      <c r="W274" s="56"/>
      <c r="X274" s="56"/>
      <c r="Y274" s="56"/>
      <c r="Z274" s="56"/>
      <c r="AA274" s="57">
        <v>450000</v>
      </c>
      <c r="AB274" s="58">
        <v>330000</v>
      </c>
      <c r="AC274" s="58">
        <v>330000</v>
      </c>
      <c r="AD274" s="59">
        <v>0.73</v>
      </c>
      <c r="AE274" s="60">
        <v>330000</v>
      </c>
      <c r="AF274" s="61">
        <f>(AE274/L274)</f>
        <v>0.7333333333333333</v>
      </c>
      <c r="AG274" s="62" t="s">
        <v>978</v>
      </c>
      <c r="AH274" s="62" t="s">
        <v>1155</v>
      </c>
      <c r="AI274" s="156"/>
      <c r="AJ274" s="156" t="s">
        <v>980</v>
      </c>
      <c r="AK274" s="156" t="s">
        <v>980</v>
      </c>
      <c r="AL274" s="156" t="s">
        <v>980</v>
      </c>
      <c r="AM274" s="156" t="s">
        <v>980</v>
      </c>
      <c r="AN274" s="156" t="s">
        <v>980</v>
      </c>
      <c r="AO274" s="156"/>
      <c r="AP274" s="156"/>
      <c r="AQ274" s="156"/>
      <c r="AR274" s="156" t="s">
        <v>980</v>
      </c>
      <c r="AS274" s="156" t="s">
        <v>980</v>
      </c>
      <c r="AT274" s="156" t="s">
        <v>980</v>
      </c>
      <c r="AU274" s="156" t="s">
        <v>980</v>
      </c>
      <c r="AV274" s="156" t="s">
        <v>980</v>
      </c>
      <c r="AW274" s="156" t="s">
        <v>981</v>
      </c>
      <c r="AX274" s="156"/>
      <c r="AY274" s="156"/>
      <c r="AZ274" s="156"/>
      <c r="BA274" s="157">
        <v>1</v>
      </c>
      <c r="BB274" s="157">
        <v>4</v>
      </c>
      <c r="BC274" s="157">
        <v>4</v>
      </c>
      <c r="BD274" s="157">
        <v>5</v>
      </c>
      <c r="BE274" s="158">
        <f>SUM(BA274:BD274)</f>
        <v>14</v>
      </c>
      <c r="BF274" s="155"/>
      <c r="BG274" s="7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</row>
    <row r="275" spans="1:92" ht="31.5">
      <c r="A275" s="33"/>
      <c r="B275" s="159" t="s">
        <v>768</v>
      </c>
      <c r="C275" s="314" t="s">
        <v>769</v>
      </c>
      <c r="D275" s="327" t="s">
        <v>1387</v>
      </c>
      <c r="E275" s="54" t="s">
        <v>1388</v>
      </c>
      <c r="F275" s="35" t="s">
        <v>972</v>
      </c>
      <c r="G275" s="55" t="s">
        <v>1389</v>
      </c>
      <c r="H275" s="54" t="s">
        <v>1544</v>
      </c>
      <c r="I275" s="35" t="s">
        <v>701</v>
      </c>
      <c r="J275" s="54" t="s">
        <v>770</v>
      </c>
      <c r="K275" s="54" t="s">
        <v>990</v>
      </c>
      <c r="L275" s="56">
        <v>400000</v>
      </c>
      <c r="M275" s="56">
        <v>300000</v>
      </c>
      <c r="N275" s="57">
        <f>SUM(O275:T275)</f>
        <v>400000</v>
      </c>
      <c r="O275" s="56"/>
      <c r="P275" s="56">
        <v>240000</v>
      </c>
      <c r="Q275" s="56">
        <v>160000</v>
      </c>
      <c r="R275" s="56"/>
      <c r="S275" s="56"/>
      <c r="T275" s="56"/>
      <c r="U275" s="56">
        <f>SUM(V275:Z275)</f>
        <v>0</v>
      </c>
      <c r="V275" s="56"/>
      <c r="W275" s="56"/>
      <c r="X275" s="56"/>
      <c r="Y275" s="56"/>
      <c r="Z275" s="56"/>
      <c r="AA275" s="57">
        <v>400000</v>
      </c>
      <c r="AB275" s="58">
        <v>300000</v>
      </c>
      <c r="AC275" s="58">
        <v>300000</v>
      </c>
      <c r="AD275" s="59">
        <v>0.75</v>
      </c>
      <c r="AE275" s="60">
        <v>300000</v>
      </c>
      <c r="AF275" s="61">
        <f>(AE275/L275)</f>
        <v>0.75</v>
      </c>
      <c r="AG275" s="62" t="s">
        <v>1012</v>
      </c>
      <c r="AH275" s="62" t="s">
        <v>1155</v>
      </c>
      <c r="AI275" s="156"/>
      <c r="AJ275" s="156" t="s">
        <v>980</v>
      </c>
      <c r="AK275" s="156" t="s">
        <v>980</v>
      </c>
      <c r="AL275" s="156" t="s">
        <v>980</v>
      </c>
      <c r="AM275" s="156" t="s">
        <v>980</v>
      </c>
      <c r="AN275" s="156" t="s">
        <v>980</v>
      </c>
      <c r="AO275" s="156"/>
      <c r="AP275" s="156"/>
      <c r="AQ275" s="156"/>
      <c r="AR275" s="156" t="s">
        <v>980</v>
      </c>
      <c r="AS275" s="156" t="s">
        <v>980</v>
      </c>
      <c r="AT275" s="156" t="s">
        <v>980</v>
      </c>
      <c r="AU275" s="156" t="s">
        <v>980</v>
      </c>
      <c r="AV275" s="156" t="s">
        <v>980</v>
      </c>
      <c r="AW275" s="156" t="s">
        <v>1014</v>
      </c>
      <c r="AX275" s="156">
        <v>39148</v>
      </c>
      <c r="AY275" s="156"/>
      <c r="AZ275" s="156" t="s">
        <v>980</v>
      </c>
      <c r="BA275" s="157">
        <v>3</v>
      </c>
      <c r="BB275" s="157">
        <v>2</v>
      </c>
      <c r="BC275" s="157">
        <v>3</v>
      </c>
      <c r="BD275" s="157">
        <v>4</v>
      </c>
      <c r="BE275" s="158">
        <f>SUM(BA275:BD275)</f>
        <v>12</v>
      </c>
      <c r="BF275" s="160"/>
      <c r="BG275" s="7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</row>
    <row r="276" spans="1:92" ht="15.75" hidden="1">
      <c r="A276" s="33"/>
      <c r="B276" s="161" t="s">
        <v>1547</v>
      </c>
      <c r="C276" s="162"/>
      <c r="D276" s="337"/>
      <c r="E276" s="163"/>
      <c r="F276" s="164"/>
      <c r="G276" s="55"/>
      <c r="H276" s="54"/>
      <c r="I276" s="35"/>
      <c r="J276" s="54"/>
      <c r="K276" s="54"/>
      <c r="L276" s="56"/>
      <c r="M276" s="56"/>
      <c r="N276" s="57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7"/>
      <c r="AB276" s="58"/>
      <c r="AC276" s="58"/>
      <c r="AD276" s="59"/>
      <c r="AE276" s="60">
        <f>SUM(AE274:AE275)</f>
        <v>630000</v>
      </c>
      <c r="AF276" s="47"/>
      <c r="AG276" s="62"/>
      <c r="AH276" s="62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  <c r="AZ276" s="165"/>
      <c r="BA276" s="166"/>
      <c r="BB276" s="166"/>
      <c r="BC276" s="166"/>
      <c r="BD276" s="166"/>
      <c r="BE276" s="167"/>
      <c r="BF276" s="155"/>
      <c r="BG276" s="7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</row>
    <row r="277" spans="1:92" ht="47.25" customHeight="1" hidden="1">
      <c r="A277" s="33"/>
      <c r="B277" s="168" t="s">
        <v>771</v>
      </c>
      <c r="C277" s="169"/>
      <c r="D277" s="338"/>
      <c r="E277" s="169"/>
      <c r="F277" s="170"/>
      <c r="G277" s="81"/>
      <c r="H277" s="81"/>
      <c r="I277" s="82"/>
      <c r="J277" s="81"/>
      <c r="K277" s="81"/>
      <c r="L277" s="83">
        <f>SUM(L265:L275)</f>
        <v>2686000</v>
      </c>
      <c r="M277" s="83">
        <f>SUM(M265:M275)</f>
        <v>1998225</v>
      </c>
      <c r="N277" s="83">
        <f aca="true" t="shared" si="64" ref="N277:AA277">SUM(N260:N275)</f>
        <v>7863300</v>
      </c>
      <c r="O277" s="83">
        <f t="shared" si="64"/>
        <v>357500</v>
      </c>
      <c r="P277" s="83">
        <f t="shared" si="64"/>
        <v>3206700</v>
      </c>
      <c r="Q277" s="83">
        <f t="shared" si="64"/>
        <v>1917400</v>
      </c>
      <c r="R277" s="83">
        <f t="shared" si="64"/>
        <v>0</v>
      </c>
      <c r="S277" s="83">
        <f t="shared" si="64"/>
        <v>1011700</v>
      </c>
      <c r="T277" s="83">
        <f t="shared" si="64"/>
        <v>1370000</v>
      </c>
      <c r="U277" s="83">
        <f t="shared" si="64"/>
        <v>9998200</v>
      </c>
      <c r="V277" s="83">
        <f t="shared" si="64"/>
        <v>241900</v>
      </c>
      <c r="W277" s="83">
        <f t="shared" si="64"/>
        <v>171700</v>
      </c>
      <c r="X277" s="83">
        <f t="shared" si="64"/>
        <v>23100</v>
      </c>
      <c r="Y277" s="83">
        <f t="shared" si="64"/>
        <v>9411500</v>
      </c>
      <c r="Z277" s="83">
        <f t="shared" si="64"/>
        <v>150000</v>
      </c>
      <c r="AA277" s="83">
        <f t="shared" si="64"/>
        <v>7863300</v>
      </c>
      <c r="AB277" s="83">
        <f>SUM(AB265:AB275)</f>
        <v>1998225</v>
      </c>
      <c r="AC277" s="83">
        <f>SUM(AC265:AC275)</f>
        <v>1998100</v>
      </c>
      <c r="AD277" s="84"/>
      <c r="AE277" s="83">
        <f>SUM(AE265:AE272,AE274,AE275)</f>
        <v>1998100</v>
      </c>
      <c r="AF277" s="171"/>
      <c r="AG277" s="87"/>
      <c r="AH277" s="87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3"/>
      <c r="BB277" s="174"/>
      <c r="BC277" s="174"/>
      <c r="BD277" s="174"/>
      <c r="BE277" s="175"/>
      <c r="BF277" s="155"/>
      <c r="BG277" s="7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</row>
    <row r="278" spans="1:92" ht="38.25" customHeight="1">
      <c r="A278" s="33"/>
      <c r="B278" s="176" t="s">
        <v>772</v>
      </c>
      <c r="C278" s="177"/>
      <c r="D278" s="324" t="s">
        <v>773</v>
      </c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77"/>
      <c r="BE278" s="177"/>
      <c r="BF278" s="178"/>
      <c r="BG278" s="7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</row>
    <row r="279" spans="1:92" ht="48" thickBot="1">
      <c r="A279" s="33"/>
      <c r="B279" s="179" t="s">
        <v>774</v>
      </c>
      <c r="C279" s="322" t="s">
        <v>775</v>
      </c>
      <c r="D279" s="339" t="s">
        <v>1111</v>
      </c>
      <c r="E279" s="181" t="s">
        <v>1112</v>
      </c>
      <c r="F279" s="180" t="s">
        <v>1020</v>
      </c>
      <c r="G279" s="181" t="s">
        <v>776</v>
      </c>
      <c r="H279" s="181" t="s">
        <v>777</v>
      </c>
      <c r="I279" s="180" t="s">
        <v>778</v>
      </c>
      <c r="J279" s="181" t="s">
        <v>779</v>
      </c>
      <c r="K279" s="181" t="s">
        <v>780</v>
      </c>
      <c r="L279" s="182">
        <v>1833200</v>
      </c>
      <c r="M279" s="182">
        <v>1374900</v>
      </c>
      <c r="N279" s="183">
        <f>SUM(O279:T279)</f>
        <v>1833200</v>
      </c>
      <c r="O279" s="182"/>
      <c r="P279" s="182"/>
      <c r="Q279" s="182"/>
      <c r="R279" s="182"/>
      <c r="S279" s="182"/>
      <c r="T279" s="182">
        <v>1833200</v>
      </c>
      <c r="U279" s="182">
        <f>SUM(V279:Z279)</f>
        <v>0</v>
      </c>
      <c r="V279" s="182"/>
      <c r="W279" s="182"/>
      <c r="X279" s="182"/>
      <c r="Y279" s="182"/>
      <c r="Z279" s="182"/>
      <c r="AA279" s="182">
        <v>1833200</v>
      </c>
      <c r="AB279" s="184">
        <v>1374900</v>
      </c>
      <c r="AC279" s="184">
        <v>1374900</v>
      </c>
      <c r="AD279" s="185">
        <v>0.75</v>
      </c>
      <c r="AE279" s="186">
        <v>1374900</v>
      </c>
      <c r="AF279" s="187">
        <f>(AE279/L279)</f>
        <v>0.75</v>
      </c>
      <c r="AG279" s="188" t="s">
        <v>1001</v>
      </c>
      <c r="AH279" s="188" t="s">
        <v>1024</v>
      </c>
      <c r="AI279" s="189"/>
      <c r="AJ279" s="189" t="s">
        <v>980</v>
      </c>
      <c r="AK279" s="189" t="s">
        <v>980</v>
      </c>
      <c r="AL279" s="189" t="s">
        <v>980</v>
      </c>
      <c r="AM279" s="189" t="s">
        <v>980</v>
      </c>
      <c r="AN279" s="189" t="s">
        <v>980</v>
      </c>
      <c r="AO279" s="189" t="s">
        <v>1013</v>
      </c>
      <c r="AP279" s="189" t="s">
        <v>1013</v>
      </c>
      <c r="AQ279" s="189" t="s">
        <v>1013</v>
      </c>
      <c r="AR279" s="189" t="s">
        <v>980</v>
      </c>
      <c r="AS279" s="189" t="s">
        <v>980</v>
      </c>
      <c r="AT279" s="189" t="s">
        <v>980</v>
      </c>
      <c r="AU279" s="189" t="s">
        <v>980</v>
      </c>
      <c r="AV279" s="189" t="s">
        <v>980</v>
      </c>
      <c r="AW279" s="189" t="s">
        <v>980</v>
      </c>
      <c r="AX279" s="189">
        <v>39147</v>
      </c>
      <c r="AY279" s="189">
        <v>39150</v>
      </c>
      <c r="AZ279" s="189" t="s">
        <v>980</v>
      </c>
      <c r="BA279" s="190">
        <v>3</v>
      </c>
      <c r="BB279" s="190">
        <v>3</v>
      </c>
      <c r="BC279" s="190">
        <v>2</v>
      </c>
      <c r="BD279" s="190">
        <v>3</v>
      </c>
      <c r="BE279" s="191">
        <f>SUM(BA279:BD279)</f>
        <v>11</v>
      </c>
      <c r="BF279" s="192"/>
      <c r="BG279" s="7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</row>
    <row r="280" spans="1:92" ht="15.75" hidden="1">
      <c r="A280" s="193"/>
      <c r="B280" s="194" t="s">
        <v>1547</v>
      </c>
      <c r="C280" s="141"/>
      <c r="D280" s="195"/>
      <c r="E280" s="195"/>
      <c r="F280" s="196"/>
      <c r="G280" s="38"/>
      <c r="H280" s="37"/>
      <c r="I280" s="36"/>
      <c r="J280" s="37"/>
      <c r="K280" s="37"/>
      <c r="L280" s="39"/>
      <c r="M280" s="39"/>
      <c r="N280" s="41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41"/>
      <c r="AB280" s="42"/>
      <c r="AC280" s="42"/>
      <c r="AD280" s="43"/>
      <c r="AE280" s="44">
        <f>SUM(AE278:AE279)</f>
        <v>1374900</v>
      </c>
      <c r="AF280" s="197"/>
      <c r="AG280" s="46"/>
      <c r="AH280" s="46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3"/>
      <c r="BB280" s="153"/>
      <c r="BC280" s="153"/>
      <c r="BD280" s="153"/>
      <c r="BE280" s="154"/>
      <c r="BF280" s="155"/>
      <c r="BG280" s="7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</row>
    <row r="281" spans="1:92" ht="47.25" customHeight="1" hidden="1">
      <c r="A281" s="193"/>
      <c r="B281" s="198" t="s">
        <v>781</v>
      </c>
      <c r="C281" s="89"/>
      <c r="D281" s="89"/>
      <c r="E281" s="89"/>
      <c r="F281" s="129"/>
      <c r="G281" s="54"/>
      <c r="H281" s="54"/>
      <c r="I281" s="35"/>
      <c r="J281" s="54"/>
      <c r="K281" s="54"/>
      <c r="L281" s="58">
        <v>1833200</v>
      </c>
      <c r="M281" s="58">
        <v>1374900</v>
      </c>
      <c r="N281" s="57">
        <f>SUM(O281:T281)</f>
        <v>1833200</v>
      </c>
      <c r="O281" s="56"/>
      <c r="P281" s="56"/>
      <c r="Q281" s="56"/>
      <c r="R281" s="56"/>
      <c r="S281" s="56"/>
      <c r="T281" s="56">
        <v>1833200</v>
      </c>
      <c r="U281" s="56">
        <f>SUM(V281:Z281)</f>
        <v>0</v>
      </c>
      <c r="V281" s="56"/>
      <c r="W281" s="56"/>
      <c r="X281" s="56"/>
      <c r="Y281" s="56"/>
      <c r="Z281" s="56"/>
      <c r="AA281" s="56">
        <v>1833200</v>
      </c>
      <c r="AB281" s="58">
        <v>1374900</v>
      </c>
      <c r="AC281" s="58">
        <v>1374900</v>
      </c>
      <c r="AD281" s="59"/>
      <c r="AE281" s="60">
        <v>1374900</v>
      </c>
      <c r="AF281" s="47"/>
      <c r="AG281" s="62"/>
      <c r="AH281" s="62"/>
      <c r="AI281" s="199"/>
      <c r="AJ281" s="199"/>
      <c r="AK281" s="199"/>
      <c r="AL281" s="199"/>
      <c r="AM281" s="199"/>
      <c r="AN281" s="199"/>
      <c r="AO281" s="199"/>
      <c r="AP281" s="199"/>
      <c r="AQ281" s="199"/>
      <c r="AR281" s="199"/>
      <c r="AS281" s="199"/>
      <c r="AT281" s="199"/>
      <c r="AU281" s="199"/>
      <c r="AV281" s="199"/>
      <c r="AW281" s="199"/>
      <c r="AX281" s="199"/>
      <c r="AY281" s="199"/>
      <c r="AZ281" s="199"/>
      <c r="BA281" s="200"/>
      <c r="BB281" s="201"/>
      <c r="BC281" s="201"/>
      <c r="BD281" s="201"/>
      <c r="BE281" s="202"/>
      <c r="BF281" s="155"/>
      <c r="BG281" s="7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</row>
    <row r="282" spans="1:92" ht="47.25" customHeight="1" hidden="1">
      <c r="A282" s="193"/>
      <c r="B282" s="203" t="s">
        <v>782</v>
      </c>
      <c r="C282" s="204"/>
      <c r="D282" s="169"/>
      <c r="E282" s="169"/>
      <c r="F282" s="170"/>
      <c r="G282" s="81"/>
      <c r="H282" s="81"/>
      <c r="I282" s="82"/>
      <c r="J282" s="81"/>
      <c r="K282" s="81"/>
      <c r="L282" s="83">
        <f aca="true" t="shared" si="65" ref="L282:AC282">SUM(L281,L277,L263,L252)</f>
        <v>11147500</v>
      </c>
      <c r="M282" s="83">
        <f t="shared" si="65"/>
        <v>8343100</v>
      </c>
      <c r="N282" s="83">
        <f t="shared" si="65"/>
        <v>16324800</v>
      </c>
      <c r="O282" s="83">
        <f t="shared" si="65"/>
        <v>728000</v>
      </c>
      <c r="P282" s="83">
        <f t="shared" si="65"/>
        <v>6495400</v>
      </c>
      <c r="Q282" s="83">
        <f t="shared" si="65"/>
        <v>3866500</v>
      </c>
      <c r="R282" s="83">
        <f t="shared" si="65"/>
        <v>0</v>
      </c>
      <c r="S282" s="83">
        <f t="shared" si="65"/>
        <v>1631700</v>
      </c>
      <c r="T282" s="83">
        <f t="shared" si="65"/>
        <v>3603200</v>
      </c>
      <c r="U282" s="83">
        <f t="shared" si="65"/>
        <v>10381400</v>
      </c>
      <c r="V282" s="83">
        <f t="shared" si="65"/>
        <v>333800</v>
      </c>
      <c r="W282" s="83">
        <f t="shared" si="65"/>
        <v>443400</v>
      </c>
      <c r="X282" s="83">
        <f t="shared" si="65"/>
        <v>36200</v>
      </c>
      <c r="Y282" s="83">
        <f t="shared" si="65"/>
        <v>9418000</v>
      </c>
      <c r="Z282" s="83">
        <f t="shared" si="65"/>
        <v>150000</v>
      </c>
      <c r="AA282" s="83">
        <f t="shared" si="65"/>
        <v>16324800</v>
      </c>
      <c r="AB282" s="83">
        <f t="shared" si="65"/>
        <v>8343100</v>
      </c>
      <c r="AC282" s="83">
        <f t="shared" si="65"/>
        <v>8342800</v>
      </c>
      <c r="AD282" s="84"/>
      <c r="AE282" s="83">
        <f>SUM(AE281,AE277,AE263,AE252)</f>
        <v>8196500</v>
      </c>
      <c r="AF282" s="171"/>
      <c r="AG282" s="87"/>
      <c r="AH282" s="87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6"/>
      <c r="BB282" s="206"/>
      <c r="BC282" s="206"/>
      <c r="BD282" s="206"/>
      <c r="BE282" s="207"/>
      <c r="BF282" s="155"/>
      <c r="BG282" s="7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</row>
    <row r="283" spans="1:92" ht="47.25" customHeight="1" hidden="1" thickBot="1">
      <c r="A283" s="193"/>
      <c r="B283" s="208"/>
      <c r="C283" s="208"/>
      <c r="D283" s="208"/>
      <c r="E283" s="208"/>
      <c r="F283" s="208"/>
      <c r="G283" s="209"/>
      <c r="H283" s="209"/>
      <c r="I283" s="210"/>
      <c r="J283" s="209"/>
      <c r="K283" s="209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2"/>
      <c r="AE283" s="211"/>
      <c r="AF283" s="213"/>
      <c r="AG283" s="214"/>
      <c r="AH283" s="214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5"/>
      <c r="BB283" s="215"/>
      <c r="BC283" s="215"/>
      <c r="BD283" s="215"/>
      <c r="BE283" s="216"/>
      <c r="BF283" s="71"/>
      <c r="BG283" s="7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</row>
    <row r="284" spans="1:92" ht="47.25" customHeight="1" hidden="1" thickBot="1">
      <c r="A284" s="193"/>
      <c r="B284" s="217" t="s">
        <v>783</v>
      </c>
      <c r="C284" s="218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  <c r="AL284" s="218"/>
      <c r="AM284" s="218"/>
      <c r="AN284" s="218"/>
      <c r="AO284" s="218"/>
      <c r="AP284" s="218"/>
      <c r="AQ284" s="218"/>
      <c r="AR284" s="218"/>
      <c r="AS284" s="218"/>
      <c r="AT284" s="218"/>
      <c r="AU284" s="218"/>
      <c r="AV284" s="218"/>
      <c r="AW284" s="218"/>
      <c r="AX284" s="218"/>
      <c r="AY284" s="218"/>
      <c r="AZ284" s="218"/>
      <c r="BA284" s="218"/>
      <c r="BB284" s="218"/>
      <c r="BC284" s="218"/>
      <c r="BD284" s="218"/>
      <c r="BE284" s="219"/>
      <c r="BF284" s="155"/>
      <c r="BG284" s="7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</row>
    <row r="285" spans="1:92" ht="47.25" hidden="1">
      <c r="A285" s="220" t="s">
        <v>784</v>
      </c>
      <c r="B285" s="221" t="s">
        <v>785</v>
      </c>
      <c r="C285" s="221" t="s">
        <v>786</v>
      </c>
      <c r="D285" s="221" t="s">
        <v>1473</v>
      </c>
      <c r="E285" s="222" t="s">
        <v>1474</v>
      </c>
      <c r="F285" s="221" t="s">
        <v>1041</v>
      </c>
      <c r="G285" s="54" t="s">
        <v>1475</v>
      </c>
      <c r="H285" s="54" t="s">
        <v>1476</v>
      </c>
      <c r="I285" s="35" t="s">
        <v>975</v>
      </c>
      <c r="J285" s="54" t="s">
        <v>787</v>
      </c>
      <c r="K285" s="54" t="s">
        <v>1011</v>
      </c>
      <c r="L285" s="56">
        <v>128000</v>
      </c>
      <c r="M285" s="56">
        <v>96000</v>
      </c>
      <c r="N285" s="223">
        <f>SUM(O285:T285)</f>
        <v>128000</v>
      </c>
      <c r="O285" s="224"/>
      <c r="P285" s="224">
        <v>56000</v>
      </c>
      <c r="Q285" s="224">
        <v>72000</v>
      </c>
      <c r="R285" s="224"/>
      <c r="S285" s="224"/>
      <c r="T285" s="224"/>
      <c r="U285" s="225">
        <f>SUM(V285:Z285)</f>
        <v>7000</v>
      </c>
      <c r="V285" s="225"/>
      <c r="W285" s="225"/>
      <c r="X285" s="225"/>
      <c r="Y285" s="225"/>
      <c r="Z285" s="225">
        <v>7000</v>
      </c>
      <c r="AA285" s="57">
        <v>128000</v>
      </c>
      <c r="AB285" s="58">
        <v>96000</v>
      </c>
      <c r="AC285" s="58">
        <v>96000</v>
      </c>
      <c r="AD285" s="59">
        <v>0.75</v>
      </c>
      <c r="AE285" s="60">
        <v>96000</v>
      </c>
      <c r="AF285" s="61">
        <f aca="true" t="shared" si="66" ref="AF285:AF298">(AE285/L285)</f>
        <v>0.75</v>
      </c>
      <c r="AG285" s="62" t="s">
        <v>1012</v>
      </c>
      <c r="AH285" s="62" t="s">
        <v>1155</v>
      </c>
      <c r="AI285" s="47"/>
      <c r="AJ285" s="47" t="s">
        <v>980</v>
      </c>
      <c r="AK285" s="47" t="s">
        <v>980</v>
      </c>
      <c r="AL285" s="47" t="s">
        <v>980</v>
      </c>
      <c r="AM285" s="47" t="s">
        <v>980</v>
      </c>
      <c r="AN285" s="47" t="s">
        <v>980</v>
      </c>
      <c r="AO285" s="47" t="s">
        <v>1013</v>
      </c>
      <c r="AP285" s="47" t="s">
        <v>1013</v>
      </c>
      <c r="AQ285" s="47" t="s">
        <v>1013</v>
      </c>
      <c r="AR285" s="47" t="s">
        <v>981</v>
      </c>
      <c r="AS285" s="47" t="s">
        <v>981</v>
      </c>
      <c r="AT285" s="47" t="s">
        <v>981</v>
      </c>
      <c r="AU285" s="47" t="s">
        <v>981</v>
      </c>
      <c r="AV285" s="47" t="s">
        <v>981</v>
      </c>
      <c r="AW285" s="47" t="s">
        <v>980</v>
      </c>
      <c r="AX285" s="47">
        <v>39146</v>
      </c>
      <c r="AY285" s="47">
        <v>39148</v>
      </c>
      <c r="AZ285" s="47" t="s">
        <v>981</v>
      </c>
      <c r="BA285" s="201"/>
      <c r="BB285" s="201"/>
      <c r="BC285" s="201"/>
      <c r="BD285" s="201"/>
      <c r="BE285" s="202">
        <f aca="true" t="shared" si="67" ref="BE285:BE295">SUM(BA285:BD285)</f>
        <v>0</v>
      </c>
      <c r="BF285" s="155"/>
      <c r="BG285" s="12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</row>
    <row r="286" spans="1:92" ht="47.25" hidden="1">
      <c r="A286" s="220" t="s">
        <v>788</v>
      </c>
      <c r="B286" s="221" t="s">
        <v>789</v>
      </c>
      <c r="C286" s="221" t="s">
        <v>790</v>
      </c>
      <c r="D286" s="221" t="s">
        <v>791</v>
      </c>
      <c r="E286" s="222" t="s">
        <v>792</v>
      </c>
      <c r="F286" s="221" t="s">
        <v>972</v>
      </c>
      <c r="G286" s="226" t="s">
        <v>793</v>
      </c>
      <c r="H286" s="54" t="s">
        <v>794</v>
      </c>
      <c r="I286" s="35" t="s">
        <v>975</v>
      </c>
      <c r="J286" s="54" t="s">
        <v>795</v>
      </c>
      <c r="K286" s="54" t="s">
        <v>1078</v>
      </c>
      <c r="L286" s="56">
        <v>921060</v>
      </c>
      <c r="M286" s="56">
        <v>400500</v>
      </c>
      <c r="N286" s="223">
        <f>SUM(O286:T286)</f>
        <v>921060</v>
      </c>
      <c r="O286" s="224"/>
      <c r="P286" s="224"/>
      <c r="Q286" s="224">
        <v>921060</v>
      </c>
      <c r="R286" s="224"/>
      <c r="S286" s="224"/>
      <c r="T286" s="224"/>
      <c r="U286" s="225">
        <f>SUM(V286:Z286)</f>
        <v>38794</v>
      </c>
      <c r="V286" s="225">
        <v>38794</v>
      </c>
      <c r="W286" s="225"/>
      <c r="X286" s="225"/>
      <c r="Y286" s="225"/>
      <c r="Z286" s="225"/>
      <c r="AA286" s="57">
        <v>921060</v>
      </c>
      <c r="AB286" s="58">
        <v>400500</v>
      </c>
      <c r="AC286" s="58">
        <v>400500</v>
      </c>
      <c r="AD286" s="59">
        <v>0.43</v>
      </c>
      <c r="AE286" s="60">
        <v>400500</v>
      </c>
      <c r="AF286" s="61">
        <f t="shared" si="66"/>
        <v>0.43482509282782883</v>
      </c>
      <c r="AG286" s="62" t="s">
        <v>796</v>
      </c>
      <c r="AH286" s="62" t="s">
        <v>797</v>
      </c>
      <c r="AI286" s="47"/>
      <c r="AJ286" s="47" t="s">
        <v>980</v>
      </c>
      <c r="AK286" s="47" t="s">
        <v>980</v>
      </c>
      <c r="AL286" s="47" t="s">
        <v>980</v>
      </c>
      <c r="AM286" s="47" t="s">
        <v>980</v>
      </c>
      <c r="AN286" s="47" t="s">
        <v>514</v>
      </c>
      <c r="AO286" s="47"/>
      <c r="AP286" s="47"/>
      <c r="AQ286" s="47"/>
      <c r="AR286" s="47" t="s">
        <v>980</v>
      </c>
      <c r="AS286" s="47" t="s">
        <v>980</v>
      </c>
      <c r="AT286" s="47" t="s">
        <v>980</v>
      </c>
      <c r="AU286" s="47" t="s">
        <v>981</v>
      </c>
      <c r="AV286" s="47" t="s">
        <v>980</v>
      </c>
      <c r="AW286" s="47" t="s">
        <v>980</v>
      </c>
      <c r="AX286" s="47"/>
      <c r="AY286" s="47"/>
      <c r="AZ286" s="47"/>
      <c r="BA286" s="201">
        <v>5</v>
      </c>
      <c r="BB286" s="201">
        <v>2</v>
      </c>
      <c r="BC286" s="201">
        <v>2</v>
      </c>
      <c r="BD286" s="201">
        <v>3</v>
      </c>
      <c r="BE286" s="202">
        <f t="shared" si="67"/>
        <v>12</v>
      </c>
      <c r="BF286" s="155"/>
      <c r="BG286" s="12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</row>
    <row r="287" spans="1:92" ht="47.25" hidden="1">
      <c r="A287" s="220" t="s">
        <v>798</v>
      </c>
      <c r="B287" s="221" t="s">
        <v>799</v>
      </c>
      <c r="C287" s="221" t="s">
        <v>800</v>
      </c>
      <c r="D287" s="221" t="s">
        <v>48</v>
      </c>
      <c r="E287" s="222" t="s">
        <v>49</v>
      </c>
      <c r="F287" s="221" t="s">
        <v>1041</v>
      </c>
      <c r="G287" s="54" t="s">
        <v>50</v>
      </c>
      <c r="H287" s="54" t="s">
        <v>51</v>
      </c>
      <c r="I287" s="35" t="s">
        <v>975</v>
      </c>
      <c r="J287" s="54" t="s">
        <v>801</v>
      </c>
      <c r="K287" s="54" t="s">
        <v>1011</v>
      </c>
      <c r="L287" s="56">
        <v>1150000</v>
      </c>
      <c r="M287" s="56">
        <v>862500</v>
      </c>
      <c r="N287" s="223">
        <f>SUM(O287:T287)</f>
        <v>1150000</v>
      </c>
      <c r="O287" s="224">
        <v>100000</v>
      </c>
      <c r="P287" s="224">
        <v>150000</v>
      </c>
      <c r="Q287" s="224">
        <v>900000</v>
      </c>
      <c r="R287" s="224"/>
      <c r="S287" s="224"/>
      <c r="T287" s="224"/>
      <c r="U287" s="225">
        <f>SUM(V287:Z287)</f>
        <v>400000</v>
      </c>
      <c r="V287" s="225">
        <v>100000</v>
      </c>
      <c r="W287" s="225"/>
      <c r="X287" s="225">
        <v>200000</v>
      </c>
      <c r="Y287" s="225">
        <v>100000</v>
      </c>
      <c r="Z287" s="225"/>
      <c r="AA287" s="57">
        <v>1150000</v>
      </c>
      <c r="AB287" s="58">
        <v>862500</v>
      </c>
      <c r="AC287" s="58">
        <v>862500</v>
      </c>
      <c r="AD287" s="59">
        <v>0.75</v>
      </c>
      <c r="AE287" s="60">
        <v>862500</v>
      </c>
      <c r="AF287" s="61">
        <f t="shared" si="66"/>
        <v>0.75</v>
      </c>
      <c r="AG287" s="62" t="s">
        <v>1012</v>
      </c>
      <c r="AH287" s="62" t="s">
        <v>1155</v>
      </c>
      <c r="AI287" s="47"/>
      <c r="AJ287" s="47" t="s">
        <v>980</v>
      </c>
      <c r="AK287" s="47" t="s">
        <v>980</v>
      </c>
      <c r="AL287" s="47" t="s">
        <v>980</v>
      </c>
      <c r="AM287" s="47" t="s">
        <v>980</v>
      </c>
      <c r="AN287" s="47" t="s">
        <v>981</v>
      </c>
      <c r="AO287" s="47" t="s">
        <v>1013</v>
      </c>
      <c r="AP287" s="47" t="s">
        <v>1013</v>
      </c>
      <c r="AQ287" s="47" t="s">
        <v>1013</v>
      </c>
      <c r="AR287" s="47" t="s">
        <v>980</v>
      </c>
      <c r="AS287" s="47" t="s">
        <v>980</v>
      </c>
      <c r="AT287" s="47" t="s">
        <v>980</v>
      </c>
      <c r="AU287" s="47" t="s">
        <v>980</v>
      </c>
      <c r="AV287" s="47" t="s">
        <v>980</v>
      </c>
      <c r="AW287" s="47" t="s">
        <v>980</v>
      </c>
      <c r="AX287" s="47">
        <v>39147</v>
      </c>
      <c r="AY287" s="47"/>
      <c r="AZ287" s="47" t="s">
        <v>981</v>
      </c>
      <c r="BA287" s="201">
        <v>6</v>
      </c>
      <c r="BB287" s="201">
        <v>2</v>
      </c>
      <c r="BC287" s="201">
        <v>1</v>
      </c>
      <c r="BD287" s="201">
        <v>3</v>
      </c>
      <c r="BE287" s="202">
        <f t="shared" si="67"/>
        <v>12</v>
      </c>
      <c r="BF287" s="155"/>
      <c r="BG287" s="12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</row>
    <row r="288" spans="1:92" ht="31.5" hidden="1">
      <c r="A288" s="220" t="s">
        <v>802</v>
      </c>
      <c r="B288" s="221" t="s">
        <v>803</v>
      </c>
      <c r="C288" s="221" t="s">
        <v>804</v>
      </c>
      <c r="D288" s="221" t="s">
        <v>1130</v>
      </c>
      <c r="E288" s="222" t="s">
        <v>1131</v>
      </c>
      <c r="F288" s="221" t="s">
        <v>1041</v>
      </c>
      <c r="G288" s="226" t="s">
        <v>1132</v>
      </c>
      <c r="H288" s="227" t="s">
        <v>805</v>
      </c>
      <c r="I288" s="228" t="s">
        <v>975</v>
      </c>
      <c r="J288" s="227" t="s">
        <v>806</v>
      </c>
      <c r="K288" s="54" t="s">
        <v>990</v>
      </c>
      <c r="L288" s="56">
        <v>43200</v>
      </c>
      <c r="M288" s="56">
        <v>32400</v>
      </c>
      <c r="N288" s="223">
        <f>SUM(O288:T288)</f>
        <v>43200</v>
      </c>
      <c r="O288" s="224"/>
      <c r="P288" s="224">
        <v>19000</v>
      </c>
      <c r="Q288" s="224">
        <v>24200</v>
      </c>
      <c r="R288" s="224"/>
      <c r="S288" s="224"/>
      <c r="T288" s="224"/>
      <c r="U288" s="225">
        <f>SUM(V288:Z288)</f>
        <v>0</v>
      </c>
      <c r="V288" s="225"/>
      <c r="W288" s="225"/>
      <c r="X288" s="225"/>
      <c r="Y288" s="225"/>
      <c r="Z288" s="225"/>
      <c r="AA288" s="57">
        <v>43200</v>
      </c>
      <c r="AB288" s="58">
        <v>32400</v>
      </c>
      <c r="AC288" s="58">
        <v>32400</v>
      </c>
      <c r="AD288" s="59">
        <v>0.75</v>
      </c>
      <c r="AE288" s="60">
        <v>32400</v>
      </c>
      <c r="AF288" s="61">
        <f t="shared" si="66"/>
        <v>0.75</v>
      </c>
      <c r="AG288" s="62" t="s">
        <v>1575</v>
      </c>
      <c r="AH288" s="62" t="s">
        <v>1062</v>
      </c>
      <c r="AI288" s="47"/>
      <c r="AJ288" s="47" t="s">
        <v>980</v>
      </c>
      <c r="AK288" s="47" t="s">
        <v>980</v>
      </c>
      <c r="AL288" s="47" t="s">
        <v>980</v>
      </c>
      <c r="AM288" s="47" t="s">
        <v>980</v>
      </c>
      <c r="AN288" s="47" t="s">
        <v>980</v>
      </c>
      <c r="AO288" s="47"/>
      <c r="AP288" s="47"/>
      <c r="AQ288" s="47"/>
      <c r="AR288" s="47" t="s">
        <v>980</v>
      </c>
      <c r="AS288" s="47" t="s">
        <v>980</v>
      </c>
      <c r="AT288" s="47" t="s">
        <v>980</v>
      </c>
      <c r="AU288" s="47" t="s">
        <v>980</v>
      </c>
      <c r="AV288" s="47" t="s">
        <v>980</v>
      </c>
      <c r="AW288" s="47" t="s">
        <v>981</v>
      </c>
      <c r="AX288" s="47"/>
      <c r="AY288" s="47"/>
      <c r="AZ288" s="47" t="s">
        <v>981</v>
      </c>
      <c r="BA288" s="201"/>
      <c r="BB288" s="201"/>
      <c r="BC288" s="201"/>
      <c r="BD288" s="201"/>
      <c r="BE288" s="202">
        <f t="shared" si="67"/>
        <v>0</v>
      </c>
      <c r="BF288" s="155"/>
      <c r="BG288" s="12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</row>
    <row r="289" spans="1:92" ht="54.75" customHeight="1" hidden="1">
      <c r="A289" s="220" t="s">
        <v>807</v>
      </c>
      <c r="B289" s="221" t="s">
        <v>808</v>
      </c>
      <c r="C289" s="221" t="s">
        <v>809</v>
      </c>
      <c r="D289" s="221" t="s">
        <v>810</v>
      </c>
      <c r="E289" s="222" t="s">
        <v>811</v>
      </c>
      <c r="F289" s="221" t="s">
        <v>1041</v>
      </c>
      <c r="G289" s="54" t="s">
        <v>812</v>
      </c>
      <c r="H289" s="54" t="s">
        <v>813</v>
      </c>
      <c r="I289" s="35" t="s">
        <v>1693</v>
      </c>
      <c r="J289" s="54" t="s">
        <v>814</v>
      </c>
      <c r="K289" s="227" t="s">
        <v>815</v>
      </c>
      <c r="L289" s="56">
        <v>150000</v>
      </c>
      <c r="M289" s="56">
        <v>97500</v>
      </c>
      <c r="N289" s="223">
        <v>150000</v>
      </c>
      <c r="O289" s="224"/>
      <c r="P289" s="224">
        <v>75000</v>
      </c>
      <c r="Q289" s="224">
        <v>75000</v>
      </c>
      <c r="R289" s="224"/>
      <c r="S289" s="224"/>
      <c r="T289" s="224"/>
      <c r="U289" s="225"/>
      <c r="V289" s="225"/>
      <c r="W289" s="225"/>
      <c r="X289" s="225"/>
      <c r="Y289" s="225"/>
      <c r="Z289" s="225"/>
      <c r="AA289" s="57">
        <v>150000</v>
      </c>
      <c r="AB289" s="58">
        <v>97500</v>
      </c>
      <c r="AC289" s="58">
        <v>97500</v>
      </c>
      <c r="AD289" s="59">
        <v>0.65</v>
      </c>
      <c r="AE289" s="60">
        <v>97500</v>
      </c>
      <c r="AF289" s="61">
        <f t="shared" si="66"/>
        <v>0.65</v>
      </c>
      <c r="AG289" s="62" t="s">
        <v>1012</v>
      </c>
      <c r="AH289" s="62" t="s">
        <v>1155</v>
      </c>
      <c r="AI289" s="47"/>
      <c r="AJ289" s="47" t="s">
        <v>980</v>
      </c>
      <c r="AK289" s="47" t="s">
        <v>980</v>
      </c>
      <c r="AL289" s="47" t="s">
        <v>980</v>
      </c>
      <c r="AM289" s="47" t="s">
        <v>980</v>
      </c>
      <c r="AN289" s="47" t="s">
        <v>980</v>
      </c>
      <c r="AO289" s="47" t="s">
        <v>1013</v>
      </c>
      <c r="AP289" s="47" t="s">
        <v>1013</v>
      </c>
      <c r="AQ289" s="47" t="s">
        <v>1013</v>
      </c>
      <c r="AR289" s="47" t="s">
        <v>980</v>
      </c>
      <c r="AS289" s="47" t="s">
        <v>980</v>
      </c>
      <c r="AT289" s="47" t="s">
        <v>980</v>
      </c>
      <c r="AU289" s="199" t="s">
        <v>980</v>
      </c>
      <c r="AV289" s="47" t="s">
        <v>980</v>
      </c>
      <c r="AW289" s="47" t="s">
        <v>980</v>
      </c>
      <c r="AX289" s="47">
        <v>39146</v>
      </c>
      <c r="AY289" s="47">
        <v>39150</v>
      </c>
      <c r="AZ289" s="47" t="s">
        <v>981</v>
      </c>
      <c r="BA289" s="201"/>
      <c r="BB289" s="201"/>
      <c r="BC289" s="201"/>
      <c r="BD289" s="201"/>
      <c r="BE289" s="202">
        <f t="shared" si="67"/>
        <v>0</v>
      </c>
      <c r="BF289" s="155"/>
      <c r="BG289" s="12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</row>
    <row r="290" spans="1:92" ht="31.5" hidden="1">
      <c r="A290" s="220" t="s">
        <v>816</v>
      </c>
      <c r="B290" s="221" t="s">
        <v>817</v>
      </c>
      <c r="C290" s="221" t="s">
        <v>818</v>
      </c>
      <c r="D290" s="221" t="s">
        <v>48</v>
      </c>
      <c r="E290" s="222" t="s">
        <v>49</v>
      </c>
      <c r="F290" s="221" t="s">
        <v>1041</v>
      </c>
      <c r="G290" s="226" t="s">
        <v>819</v>
      </c>
      <c r="H290" s="54" t="s">
        <v>820</v>
      </c>
      <c r="I290" s="35" t="s">
        <v>1693</v>
      </c>
      <c r="J290" s="54" t="s">
        <v>821</v>
      </c>
      <c r="K290" s="227" t="s">
        <v>822</v>
      </c>
      <c r="L290" s="56">
        <v>130000</v>
      </c>
      <c r="M290" s="56">
        <v>97500</v>
      </c>
      <c r="N290" s="223">
        <f aca="true" t="shared" si="68" ref="N290:N302">SUM(O290:T290)</f>
        <v>130000</v>
      </c>
      <c r="O290" s="224"/>
      <c r="P290" s="224">
        <v>50000</v>
      </c>
      <c r="Q290" s="224">
        <v>80000</v>
      </c>
      <c r="R290" s="224"/>
      <c r="S290" s="224"/>
      <c r="T290" s="224"/>
      <c r="U290" s="225">
        <f>SUM(V290:Z290)</f>
        <v>70000</v>
      </c>
      <c r="V290" s="225">
        <v>40000</v>
      </c>
      <c r="W290" s="225"/>
      <c r="X290" s="225">
        <v>10000</v>
      </c>
      <c r="Y290" s="225">
        <v>20000</v>
      </c>
      <c r="Z290" s="225"/>
      <c r="AA290" s="57">
        <v>130000</v>
      </c>
      <c r="AB290" s="58">
        <v>97500</v>
      </c>
      <c r="AC290" s="58">
        <v>97500</v>
      </c>
      <c r="AD290" s="59">
        <v>0.75</v>
      </c>
      <c r="AE290" s="60">
        <v>97500</v>
      </c>
      <c r="AF290" s="61">
        <f t="shared" si="66"/>
        <v>0.75</v>
      </c>
      <c r="AG290" s="62" t="s">
        <v>978</v>
      </c>
      <c r="AH290" s="62" t="s">
        <v>1155</v>
      </c>
      <c r="AI290" s="47"/>
      <c r="AJ290" s="47" t="s">
        <v>980</v>
      </c>
      <c r="AK290" s="47" t="s">
        <v>980</v>
      </c>
      <c r="AL290" s="47" t="s">
        <v>980</v>
      </c>
      <c r="AM290" s="47" t="s">
        <v>980</v>
      </c>
      <c r="AN290" s="47"/>
      <c r="AO290" s="47"/>
      <c r="AP290" s="47"/>
      <c r="AQ290" s="47"/>
      <c r="AR290" s="47" t="s">
        <v>980</v>
      </c>
      <c r="AS290" s="47" t="s">
        <v>980</v>
      </c>
      <c r="AT290" s="47" t="s">
        <v>980</v>
      </c>
      <c r="AU290" s="47" t="s">
        <v>980</v>
      </c>
      <c r="AV290" s="47" t="s">
        <v>980</v>
      </c>
      <c r="AW290" s="47" t="s">
        <v>1014</v>
      </c>
      <c r="AX290" s="47">
        <v>39146</v>
      </c>
      <c r="AY290" s="47"/>
      <c r="AZ290" s="47" t="s">
        <v>980</v>
      </c>
      <c r="BA290" s="201"/>
      <c r="BB290" s="201"/>
      <c r="BC290" s="201"/>
      <c r="BD290" s="201"/>
      <c r="BE290" s="202">
        <f t="shared" si="67"/>
        <v>0</v>
      </c>
      <c r="BF290" s="155"/>
      <c r="BG290" s="12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</row>
    <row r="291" spans="1:92" ht="35.25" customHeight="1" hidden="1">
      <c r="A291" s="220" t="s">
        <v>823</v>
      </c>
      <c r="B291" s="221" t="s">
        <v>824</v>
      </c>
      <c r="C291" s="221" t="s">
        <v>825</v>
      </c>
      <c r="D291" s="221" t="s">
        <v>1403</v>
      </c>
      <c r="E291" s="222" t="s">
        <v>1333</v>
      </c>
      <c r="F291" s="221" t="s">
        <v>1041</v>
      </c>
      <c r="G291" s="226" t="s">
        <v>1404</v>
      </c>
      <c r="H291" s="227" t="s">
        <v>1405</v>
      </c>
      <c r="I291" s="228" t="s">
        <v>1693</v>
      </c>
      <c r="J291" s="227" t="s">
        <v>826</v>
      </c>
      <c r="K291" s="54" t="s">
        <v>1078</v>
      </c>
      <c r="L291" s="56">
        <v>140000</v>
      </c>
      <c r="M291" s="56">
        <v>105000</v>
      </c>
      <c r="N291" s="223">
        <f t="shared" si="68"/>
        <v>140000</v>
      </c>
      <c r="O291" s="224"/>
      <c r="P291" s="224"/>
      <c r="Q291" s="224">
        <v>140000</v>
      </c>
      <c r="R291" s="224"/>
      <c r="S291" s="224"/>
      <c r="T291" s="224"/>
      <c r="U291" s="225">
        <f>SUM(V291:Z291)</f>
        <v>0</v>
      </c>
      <c r="V291" s="225"/>
      <c r="W291" s="225"/>
      <c r="X291" s="225"/>
      <c r="Y291" s="225"/>
      <c r="Z291" s="225"/>
      <c r="AA291" s="57">
        <v>140000</v>
      </c>
      <c r="AB291" s="58">
        <v>105000</v>
      </c>
      <c r="AC291" s="58">
        <v>105000</v>
      </c>
      <c r="AD291" s="59">
        <v>0.75</v>
      </c>
      <c r="AE291" s="60">
        <v>105000</v>
      </c>
      <c r="AF291" s="61">
        <f t="shared" si="66"/>
        <v>0.75</v>
      </c>
      <c r="AG291" s="229" t="s">
        <v>1098</v>
      </c>
      <c r="AH291" s="229" t="s">
        <v>827</v>
      </c>
      <c r="AI291" s="199"/>
      <c r="AJ291" s="199" t="s">
        <v>1052</v>
      </c>
      <c r="AK291" s="199" t="s">
        <v>980</v>
      </c>
      <c r="AL291" s="199" t="s">
        <v>980</v>
      </c>
      <c r="AM291" s="199" t="s">
        <v>980</v>
      </c>
      <c r="AN291" s="199" t="s">
        <v>980</v>
      </c>
      <c r="AO291" s="199"/>
      <c r="AP291" s="199"/>
      <c r="AQ291" s="199"/>
      <c r="AR291" s="199" t="s">
        <v>980</v>
      </c>
      <c r="AS291" s="199" t="s">
        <v>980</v>
      </c>
      <c r="AT291" s="199" t="s">
        <v>980</v>
      </c>
      <c r="AU291" s="199" t="s">
        <v>980</v>
      </c>
      <c r="AV291" s="199" t="s">
        <v>980</v>
      </c>
      <c r="AW291" s="199" t="s">
        <v>981</v>
      </c>
      <c r="AX291" s="199"/>
      <c r="AY291" s="199"/>
      <c r="AZ291" s="199"/>
      <c r="BA291" s="200"/>
      <c r="BB291" s="201"/>
      <c r="BC291" s="201"/>
      <c r="BD291" s="201"/>
      <c r="BE291" s="202">
        <f t="shared" si="67"/>
        <v>0</v>
      </c>
      <c r="BF291" s="155"/>
      <c r="BG291" s="12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</row>
    <row r="292" spans="1:92" ht="108.75" customHeight="1" hidden="1">
      <c r="A292" s="220" t="s">
        <v>828</v>
      </c>
      <c r="B292" s="221" t="s">
        <v>829</v>
      </c>
      <c r="C292" s="221" t="s">
        <v>830</v>
      </c>
      <c r="D292" s="221" t="s">
        <v>831</v>
      </c>
      <c r="E292" s="222" t="s">
        <v>832</v>
      </c>
      <c r="F292" s="221" t="s">
        <v>833</v>
      </c>
      <c r="G292" s="54" t="s">
        <v>834</v>
      </c>
      <c r="H292" s="54" t="s">
        <v>835</v>
      </c>
      <c r="I292" s="35" t="s">
        <v>326</v>
      </c>
      <c r="J292" s="54" t="s">
        <v>836</v>
      </c>
      <c r="K292" s="54" t="s">
        <v>837</v>
      </c>
      <c r="L292" s="56">
        <v>186501</v>
      </c>
      <c r="M292" s="56">
        <v>139800</v>
      </c>
      <c r="N292" s="223">
        <f t="shared" si="68"/>
        <v>186501</v>
      </c>
      <c r="O292" s="224"/>
      <c r="P292" s="224"/>
      <c r="Q292" s="224">
        <v>126406</v>
      </c>
      <c r="R292" s="224">
        <v>35105</v>
      </c>
      <c r="S292" s="224"/>
      <c r="T292" s="224">
        <v>24990</v>
      </c>
      <c r="U292" s="225">
        <f>SUM(V292:Z292)</f>
        <v>0</v>
      </c>
      <c r="V292" s="225"/>
      <c r="W292" s="225"/>
      <c r="X292" s="225"/>
      <c r="Y292" s="225"/>
      <c r="Z292" s="225"/>
      <c r="AA292" s="57">
        <v>186501</v>
      </c>
      <c r="AB292" s="58">
        <v>139800</v>
      </c>
      <c r="AC292" s="58">
        <v>139800</v>
      </c>
      <c r="AD292" s="59">
        <v>0.75</v>
      </c>
      <c r="AE292" s="75">
        <f>L292/2</f>
        <v>93250.5</v>
      </c>
      <c r="AF292" s="61">
        <f t="shared" si="66"/>
        <v>0.5</v>
      </c>
      <c r="AG292" s="229" t="s">
        <v>838</v>
      </c>
      <c r="AH292" s="62" t="s">
        <v>839</v>
      </c>
      <c r="AI292" s="47"/>
      <c r="AJ292" s="47" t="s">
        <v>980</v>
      </c>
      <c r="AK292" s="47" t="s">
        <v>980</v>
      </c>
      <c r="AL292" s="47" t="s">
        <v>980</v>
      </c>
      <c r="AM292" s="47" t="s">
        <v>980</v>
      </c>
      <c r="AN292" s="47"/>
      <c r="AO292" s="47" t="s">
        <v>980</v>
      </c>
      <c r="AP292" s="47" t="s">
        <v>980</v>
      </c>
      <c r="AQ292" s="47" t="s">
        <v>980</v>
      </c>
      <c r="AR292" s="47" t="s">
        <v>980</v>
      </c>
      <c r="AS292" s="47" t="s">
        <v>980</v>
      </c>
      <c r="AT292" s="47" t="s">
        <v>980</v>
      </c>
      <c r="AU292" s="47" t="s">
        <v>980</v>
      </c>
      <c r="AV292" s="47" t="s">
        <v>980</v>
      </c>
      <c r="AW292" s="47" t="s">
        <v>980</v>
      </c>
      <c r="AX292" s="47"/>
      <c r="AY292" s="47"/>
      <c r="AZ292" s="47"/>
      <c r="BA292" s="201"/>
      <c r="BB292" s="201"/>
      <c r="BC292" s="201"/>
      <c r="BD292" s="201"/>
      <c r="BE292" s="202">
        <f t="shared" si="67"/>
        <v>0</v>
      </c>
      <c r="BF292" s="155"/>
      <c r="BG292" s="7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</row>
    <row r="293" spans="1:92" ht="94.5" hidden="1">
      <c r="A293" s="220" t="s">
        <v>840</v>
      </c>
      <c r="B293" s="221" t="s">
        <v>841</v>
      </c>
      <c r="C293" s="221" t="s">
        <v>830</v>
      </c>
      <c r="D293" s="221" t="s">
        <v>831</v>
      </c>
      <c r="E293" s="222" t="s">
        <v>832</v>
      </c>
      <c r="F293" s="221" t="s">
        <v>833</v>
      </c>
      <c r="G293" s="54" t="s">
        <v>834</v>
      </c>
      <c r="H293" s="54" t="s">
        <v>842</v>
      </c>
      <c r="I293" s="35" t="s">
        <v>326</v>
      </c>
      <c r="J293" s="54" t="s">
        <v>843</v>
      </c>
      <c r="K293" s="54" t="s">
        <v>837</v>
      </c>
      <c r="L293" s="56">
        <v>117670</v>
      </c>
      <c r="M293" s="56">
        <v>88000</v>
      </c>
      <c r="N293" s="223">
        <f t="shared" si="68"/>
        <v>117670</v>
      </c>
      <c r="O293" s="224"/>
      <c r="P293" s="224"/>
      <c r="Q293" s="224">
        <v>76496</v>
      </c>
      <c r="R293" s="224">
        <v>23324</v>
      </c>
      <c r="S293" s="224"/>
      <c r="T293" s="224">
        <v>17850</v>
      </c>
      <c r="U293" s="225"/>
      <c r="V293" s="225"/>
      <c r="W293" s="225"/>
      <c r="X293" s="225"/>
      <c r="Y293" s="225"/>
      <c r="Z293" s="225"/>
      <c r="AA293" s="57">
        <v>117670</v>
      </c>
      <c r="AB293" s="58">
        <v>88000</v>
      </c>
      <c r="AC293" s="58">
        <v>88000</v>
      </c>
      <c r="AD293" s="59">
        <v>0.75</v>
      </c>
      <c r="AE293" s="75">
        <f>L293/2</f>
        <v>58835</v>
      </c>
      <c r="AF293" s="61">
        <f t="shared" si="66"/>
        <v>0.5</v>
      </c>
      <c r="AG293" s="229" t="s">
        <v>838</v>
      </c>
      <c r="AH293" s="62" t="s">
        <v>839</v>
      </c>
      <c r="AI293" s="47"/>
      <c r="AJ293" s="47" t="s">
        <v>980</v>
      </c>
      <c r="AK293" s="47" t="s">
        <v>980</v>
      </c>
      <c r="AL293" s="47" t="s">
        <v>980</v>
      </c>
      <c r="AM293" s="47" t="s">
        <v>980</v>
      </c>
      <c r="AN293" s="47"/>
      <c r="AO293" s="47" t="s">
        <v>980</v>
      </c>
      <c r="AP293" s="47" t="s">
        <v>980</v>
      </c>
      <c r="AQ293" s="47" t="s">
        <v>980</v>
      </c>
      <c r="AR293" s="47" t="s">
        <v>980</v>
      </c>
      <c r="AS293" s="47" t="s">
        <v>980</v>
      </c>
      <c r="AT293" s="47" t="s">
        <v>980</v>
      </c>
      <c r="AU293" s="47" t="s">
        <v>980</v>
      </c>
      <c r="AV293" s="47" t="s">
        <v>980</v>
      </c>
      <c r="AW293" s="47" t="s">
        <v>1266</v>
      </c>
      <c r="AX293" s="47"/>
      <c r="AY293" s="47"/>
      <c r="AZ293" s="47"/>
      <c r="BA293" s="201"/>
      <c r="BB293" s="201"/>
      <c r="BC293" s="201"/>
      <c r="BD293" s="201"/>
      <c r="BE293" s="202">
        <f t="shared" si="67"/>
        <v>0</v>
      </c>
      <c r="BF293" s="155"/>
      <c r="BG293" s="7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</row>
    <row r="294" spans="1:92" ht="78.75" hidden="1">
      <c r="A294" s="220" t="s">
        <v>844</v>
      </c>
      <c r="B294" s="221" t="s">
        <v>845</v>
      </c>
      <c r="C294" s="221" t="s">
        <v>830</v>
      </c>
      <c r="D294" s="221" t="s">
        <v>831</v>
      </c>
      <c r="E294" s="222" t="s">
        <v>832</v>
      </c>
      <c r="F294" s="221" t="s">
        <v>833</v>
      </c>
      <c r="G294" s="54" t="s">
        <v>834</v>
      </c>
      <c r="H294" s="54" t="s">
        <v>846</v>
      </c>
      <c r="I294" s="35" t="s">
        <v>326</v>
      </c>
      <c r="J294" s="54" t="s">
        <v>847</v>
      </c>
      <c r="K294" s="54" t="s">
        <v>848</v>
      </c>
      <c r="L294" s="56">
        <v>92823</v>
      </c>
      <c r="M294" s="56">
        <v>69600</v>
      </c>
      <c r="N294" s="223">
        <f t="shared" si="68"/>
        <v>92823</v>
      </c>
      <c r="O294" s="224"/>
      <c r="P294" s="224"/>
      <c r="Q294" s="224">
        <v>92823</v>
      </c>
      <c r="R294" s="224"/>
      <c r="S294" s="224"/>
      <c r="T294" s="224"/>
      <c r="U294" s="225"/>
      <c r="V294" s="225"/>
      <c r="W294" s="225"/>
      <c r="X294" s="225"/>
      <c r="Y294" s="225"/>
      <c r="Z294" s="225"/>
      <c r="AA294" s="57">
        <v>92823</v>
      </c>
      <c r="AB294" s="58">
        <v>69600</v>
      </c>
      <c r="AC294" s="58">
        <v>69600</v>
      </c>
      <c r="AD294" s="59">
        <v>0.75</v>
      </c>
      <c r="AE294" s="75">
        <f>L294/2</f>
        <v>46411.5</v>
      </c>
      <c r="AF294" s="61">
        <f t="shared" si="66"/>
        <v>0.5</v>
      </c>
      <c r="AG294" s="229" t="s">
        <v>849</v>
      </c>
      <c r="AH294" s="62" t="s">
        <v>850</v>
      </c>
      <c r="AI294" s="47"/>
      <c r="AJ294" s="47" t="s">
        <v>980</v>
      </c>
      <c r="AK294" s="47" t="s">
        <v>980</v>
      </c>
      <c r="AL294" s="47" t="s">
        <v>980</v>
      </c>
      <c r="AM294" s="47" t="s">
        <v>980</v>
      </c>
      <c r="AN294" s="47"/>
      <c r="AO294" s="47" t="s">
        <v>980</v>
      </c>
      <c r="AP294" s="47" t="s">
        <v>980</v>
      </c>
      <c r="AQ294" s="47" t="s">
        <v>980</v>
      </c>
      <c r="AR294" s="47" t="s">
        <v>980</v>
      </c>
      <c r="AS294" s="47" t="s">
        <v>980</v>
      </c>
      <c r="AT294" s="47" t="s">
        <v>980</v>
      </c>
      <c r="AU294" s="47" t="s">
        <v>980</v>
      </c>
      <c r="AV294" s="47" t="s">
        <v>980</v>
      </c>
      <c r="AW294" s="47" t="s">
        <v>1266</v>
      </c>
      <c r="AX294" s="47"/>
      <c r="AY294" s="47"/>
      <c r="AZ294" s="47"/>
      <c r="BA294" s="201"/>
      <c r="BB294" s="201"/>
      <c r="BC294" s="201"/>
      <c r="BD294" s="201"/>
      <c r="BE294" s="202">
        <f t="shared" si="67"/>
        <v>0</v>
      </c>
      <c r="BF294" s="155"/>
      <c r="BG294" s="7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</row>
    <row r="295" spans="1:92" ht="78.75" hidden="1">
      <c r="A295" s="220" t="s">
        <v>851</v>
      </c>
      <c r="B295" s="221" t="s">
        <v>852</v>
      </c>
      <c r="C295" s="221" t="s">
        <v>830</v>
      </c>
      <c r="D295" s="221" t="s">
        <v>831</v>
      </c>
      <c r="E295" s="222" t="s">
        <v>832</v>
      </c>
      <c r="F295" s="221" t="s">
        <v>833</v>
      </c>
      <c r="G295" s="54" t="s">
        <v>834</v>
      </c>
      <c r="H295" s="54" t="s">
        <v>853</v>
      </c>
      <c r="I295" s="35" t="s">
        <v>326</v>
      </c>
      <c r="J295" s="54" t="s">
        <v>854</v>
      </c>
      <c r="K295" s="54" t="s">
        <v>837</v>
      </c>
      <c r="L295" s="56">
        <v>83140</v>
      </c>
      <c r="M295" s="56">
        <v>62300</v>
      </c>
      <c r="N295" s="223">
        <f t="shared" si="68"/>
        <v>83140</v>
      </c>
      <c r="O295" s="224"/>
      <c r="P295" s="224"/>
      <c r="Q295" s="224">
        <v>56960</v>
      </c>
      <c r="R295" s="224">
        <v>26180</v>
      </c>
      <c r="S295" s="224"/>
      <c r="T295" s="224"/>
      <c r="U295" s="225"/>
      <c r="V295" s="225"/>
      <c r="W295" s="225"/>
      <c r="X295" s="225"/>
      <c r="Y295" s="225"/>
      <c r="Z295" s="225"/>
      <c r="AA295" s="57">
        <v>83140</v>
      </c>
      <c r="AB295" s="58">
        <v>62300</v>
      </c>
      <c r="AC295" s="58">
        <v>62300</v>
      </c>
      <c r="AD295" s="59">
        <v>0.75</v>
      </c>
      <c r="AE295" s="75">
        <f>L295/2</f>
        <v>41570</v>
      </c>
      <c r="AF295" s="61">
        <f t="shared" si="66"/>
        <v>0.5</v>
      </c>
      <c r="AG295" s="229" t="s">
        <v>855</v>
      </c>
      <c r="AH295" s="62" t="s">
        <v>856</v>
      </c>
      <c r="AI295" s="47"/>
      <c r="AJ295" s="47" t="s">
        <v>980</v>
      </c>
      <c r="AK295" s="47" t="s">
        <v>980</v>
      </c>
      <c r="AL295" s="47" t="s">
        <v>980</v>
      </c>
      <c r="AM295" s="47" t="s">
        <v>980</v>
      </c>
      <c r="AN295" s="47"/>
      <c r="AO295" s="47" t="s">
        <v>980</v>
      </c>
      <c r="AP295" s="47" t="s">
        <v>980</v>
      </c>
      <c r="AQ295" s="47" t="s">
        <v>980</v>
      </c>
      <c r="AR295" s="47" t="s">
        <v>980</v>
      </c>
      <c r="AS295" s="47" t="s">
        <v>980</v>
      </c>
      <c r="AT295" s="47" t="s">
        <v>980</v>
      </c>
      <c r="AU295" s="47" t="s">
        <v>980</v>
      </c>
      <c r="AV295" s="47" t="s">
        <v>980</v>
      </c>
      <c r="AW295" s="47" t="s">
        <v>1266</v>
      </c>
      <c r="AX295" s="47"/>
      <c r="AY295" s="47"/>
      <c r="AZ295" s="47"/>
      <c r="BA295" s="201"/>
      <c r="BB295" s="201"/>
      <c r="BC295" s="201"/>
      <c r="BD295" s="201"/>
      <c r="BE295" s="202">
        <f t="shared" si="67"/>
        <v>0</v>
      </c>
      <c r="BF295" s="155"/>
      <c r="BG295" s="7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</row>
    <row r="296" spans="1:92" ht="31.5" hidden="1">
      <c r="A296" s="220" t="s">
        <v>857</v>
      </c>
      <c r="B296" s="221" t="s">
        <v>858</v>
      </c>
      <c r="C296" s="221" t="s">
        <v>859</v>
      </c>
      <c r="D296" s="221" t="s">
        <v>1168</v>
      </c>
      <c r="E296" s="222" t="s">
        <v>1340</v>
      </c>
      <c r="F296" s="221" t="s">
        <v>972</v>
      </c>
      <c r="G296" s="55" t="s">
        <v>1341</v>
      </c>
      <c r="H296" s="54" t="s">
        <v>1342</v>
      </c>
      <c r="I296" s="64" t="s">
        <v>326</v>
      </c>
      <c r="J296" s="63" t="s">
        <v>860</v>
      </c>
      <c r="K296" s="63" t="s">
        <v>861</v>
      </c>
      <c r="L296" s="57">
        <v>1000000</v>
      </c>
      <c r="M296" s="57">
        <v>750000</v>
      </c>
      <c r="N296" s="223">
        <f t="shared" si="68"/>
        <v>1000000</v>
      </c>
      <c r="O296" s="223"/>
      <c r="P296" s="223"/>
      <c r="Q296" s="223"/>
      <c r="R296" s="223"/>
      <c r="S296" s="223"/>
      <c r="T296" s="223">
        <v>1000000</v>
      </c>
      <c r="U296" s="225">
        <f aca="true" t="shared" si="69" ref="U296:U302">SUM(V296:Z296)</f>
        <v>0</v>
      </c>
      <c r="V296" s="230"/>
      <c r="W296" s="230"/>
      <c r="X296" s="230"/>
      <c r="Y296" s="230"/>
      <c r="Z296" s="230"/>
      <c r="AA296" s="57">
        <v>1000000</v>
      </c>
      <c r="AB296" s="58">
        <v>750000</v>
      </c>
      <c r="AC296" s="58">
        <v>750000</v>
      </c>
      <c r="AD296" s="59">
        <v>0.75</v>
      </c>
      <c r="AE296" s="60">
        <v>750000</v>
      </c>
      <c r="AF296" s="61">
        <f t="shared" si="66"/>
        <v>0.75</v>
      </c>
      <c r="AG296" s="62" t="s">
        <v>978</v>
      </c>
      <c r="AH296" s="62" t="s">
        <v>1099</v>
      </c>
      <c r="AI296" s="47"/>
      <c r="AJ296" s="47" t="s">
        <v>980</v>
      </c>
      <c r="AK296" s="47" t="s">
        <v>980</v>
      </c>
      <c r="AL296" s="47" t="s">
        <v>980</v>
      </c>
      <c r="AM296" s="47" t="s">
        <v>980</v>
      </c>
      <c r="AN296" s="47" t="s">
        <v>980</v>
      </c>
      <c r="AO296" s="47"/>
      <c r="AP296" s="47"/>
      <c r="AQ296" s="47"/>
      <c r="AR296" s="47" t="s">
        <v>980</v>
      </c>
      <c r="AS296" s="47" t="s">
        <v>980</v>
      </c>
      <c r="AT296" s="47" t="s">
        <v>980</v>
      </c>
      <c r="AU296" s="47" t="s">
        <v>980</v>
      </c>
      <c r="AV296" s="47" t="s">
        <v>980</v>
      </c>
      <c r="AW296" s="47" t="s">
        <v>981</v>
      </c>
      <c r="AX296" s="47"/>
      <c r="AY296" s="47"/>
      <c r="AZ296" s="47"/>
      <c r="BA296" s="231"/>
      <c r="BB296" s="231"/>
      <c r="BC296" s="231"/>
      <c r="BD296" s="231"/>
      <c r="BE296" s="231"/>
      <c r="BF296" s="71"/>
      <c r="BG296" s="232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</row>
    <row r="297" spans="1:92" ht="47.25" hidden="1">
      <c r="A297" s="220" t="s">
        <v>862</v>
      </c>
      <c r="B297" s="221" t="s">
        <v>863</v>
      </c>
      <c r="C297" s="221" t="s">
        <v>864</v>
      </c>
      <c r="D297" s="221" t="s">
        <v>865</v>
      </c>
      <c r="E297" s="222" t="s">
        <v>866</v>
      </c>
      <c r="F297" s="221" t="s">
        <v>1041</v>
      </c>
      <c r="G297" s="55" t="s">
        <v>867</v>
      </c>
      <c r="H297" s="54" t="s">
        <v>868</v>
      </c>
      <c r="I297" s="35" t="s">
        <v>869</v>
      </c>
      <c r="J297" s="54" t="s">
        <v>870</v>
      </c>
      <c r="K297" s="54" t="s">
        <v>1566</v>
      </c>
      <c r="L297" s="56">
        <v>70300</v>
      </c>
      <c r="M297" s="56">
        <v>52725</v>
      </c>
      <c r="N297" s="223">
        <f t="shared" si="68"/>
        <v>70300</v>
      </c>
      <c r="O297" s="224"/>
      <c r="P297" s="224">
        <v>49600</v>
      </c>
      <c r="Q297" s="224">
        <v>20700</v>
      </c>
      <c r="R297" s="224"/>
      <c r="S297" s="224"/>
      <c r="T297" s="224"/>
      <c r="U297" s="225">
        <f t="shared" si="69"/>
        <v>5600</v>
      </c>
      <c r="V297" s="225">
        <v>5600</v>
      </c>
      <c r="W297" s="225"/>
      <c r="X297" s="225"/>
      <c r="Y297" s="225"/>
      <c r="Z297" s="225"/>
      <c r="AA297" s="57">
        <v>70300</v>
      </c>
      <c r="AB297" s="58">
        <v>52725</v>
      </c>
      <c r="AC297" s="58">
        <v>52700</v>
      </c>
      <c r="AD297" s="59">
        <v>0.75</v>
      </c>
      <c r="AE297" s="60">
        <v>52700</v>
      </c>
      <c r="AF297" s="61">
        <f t="shared" si="66"/>
        <v>0.7496443812233285</v>
      </c>
      <c r="AG297" s="62" t="s">
        <v>1012</v>
      </c>
      <c r="AH297" s="62" t="s">
        <v>871</v>
      </c>
      <c r="AI297" s="47"/>
      <c r="AJ297" s="47" t="s">
        <v>980</v>
      </c>
      <c r="AK297" s="47" t="s">
        <v>1266</v>
      </c>
      <c r="AL297" s="47" t="s">
        <v>980</v>
      </c>
      <c r="AM297" s="47" t="s">
        <v>980</v>
      </c>
      <c r="AN297" s="47" t="s">
        <v>980</v>
      </c>
      <c r="AO297" s="47"/>
      <c r="AP297" s="47"/>
      <c r="AQ297" s="47"/>
      <c r="AR297" s="47" t="s">
        <v>980</v>
      </c>
      <c r="AS297" s="47" t="s">
        <v>980</v>
      </c>
      <c r="AT297" s="47" t="s">
        <v>980</v>
      </c>
      <c r="AU297" s="47" t="s">
        <v>981</v>
      </c>
      <c r="AV297" s="47" t="s">
        <v>980</v>
      </c>
      <c r="AW297" s="47" t="s">
        <v>980</v>
      </c>
      <c r="AX297" s="47"/>
      <c r="AY297" s="47"/>
      <c r="AZ297" s="47"/>
      <c r="BA297" s="48"/>
      <c r="BB297" s="48"/>
      <c r="BC297" s="48"/>
      <c r="BD297" s="48"/>
      <c r="BE297" s="49">
        <f aca="true" t="shared" si="70" ref="BE297:BE302">SUM(BA297:BD297)</f>
        <v>0</v>
      </c>
      <c r="BF297" s="71"/>
      <c r="BG297" s="232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</row>
    <row r="298" spans="1:92" ht="47.25" hidden="1">
      <c r="A298" s="220" t="s">
        <v>872</v>
      </c>
      <c r="B298" s="221" t="s">
        <v>873</v>
      </c>
      <c r="C298" s="221" t="s">
        <v>874</v>
      </c>
      <c r="D298" s="221" t="s">
        <v>67</v>
      </c>
      <c r="E298" s="222" t="s">
        <v>875</v>
      </c>
      <c r="F298" s="221" t="s">
        <v>876</v>
      </c>
      <c r="G298" s="226" t="s">
        <v>877</v>
      </c>
      <c r="H298" s="54" t="s">
        <v>519</v>
      </c>
      <c r="I298" s="228" t="s">
        <v>701</v>
      </c>
      <c r="J298" s="227" t="s">
        <v>878</v>
      </c>
      <c r="K298" s="227" t="s">
        <v>1347</v>
      </c>
      <c r="L298" s="56">
        <v>60000</v>
      </c>
      <c r="M298" s="56">
        <v>45000</v>
      </c>
      <c r="N298" s="223">
        <f t="shared" si="68"/>
        <v>60000</v>
      </c>
      <c r="O298" s="224"/>
      <c r="P298" s="224">
        <v>60000</v>
      </c>
      <c r="Q298" s="224"/>
      <c r="R298" s="224"/>
      <c r="S298" s="224"/>
      <c r="T298" s="224"/>
      <c r="U298" s="225">
        <f t="shared" si="69"/>
        <v>0</v>
      </c>
      <c r="V298" s="225"/>
      <c r="W298" s="225"/>
      <c r="X298" s="225"/>
      <c r="Y298" s="225"/>
      <c r="Z298" s="225"/>
      <c r="AA298" s="57">
        <v>60000</v>
      </c>
      <c r="AB298" s="58">
        <v>45000</v>
      </c>
      <c r="AC298" s="58">
        <v>45000</v>
      </c>
      <c r="AD298" s="59">
        <v>0.75</v>
      </c>
      <c r="AE298" s="60">
        <v>45000</v>
      </c>
      <c r="AF298" s="61">
        <f t="shared" si="66"/>
        <v>0.75</v>
      </c>
      <c r="AG298" s="229" t="s">
        <v>1012</v>
      </c>
      <c r="AH298" s="229" t="s">
        <v>879</v>
      </c>
      <c r="AI298" s="199"/>
      <c r="AJ298" s="199" t="s">
        <v>980</v>
      </c>
      <c r="AK298" s="199" t="s">
        <v>980</v>
      </c>
      <c r="AL298" s="199" t="s">
        <v>980</v>
      </c>
      <c r="AM298" s="199" t="s">
        <v>980</v>
      </c>
      <c r="AN298" s="199" t="s">
        <v>980</v>
      </c>
      <c r="AO298" s="199" t="s">
        <v>980</v>
      </c>
      <c r="AP298" s="199" t="s">
        <v>980</v>
      </c>
      <c r="AQ298" s="199" t="s">
        <v>980</v>
      </c>
      <c r="AR298" s="199" t="s">
        <v>980</v>
      </c>
      <c r="AS298" s="199" t="s">
        <v>980</v>
      </c>
      <c r="AT298" s="199" t="s">
        <v>980</v>
      </c>
      <c r="AU298" s="199" t="s">
        <v>980</v>
      </c>
      <c r="AV298" s="199" t="s">
        <v>980</v>
      </c>
      <c r="AW298" s="199" t="s">
        <v>514</v>
      </c>
      <c r="AX298" s="199"/>
      <c r="AY298" s="199"/>
      <c r="AZ298" s="199"/>
      <c r="BA298" s="201"/>
      <c r="BB298" s="201"/>
      <c r="BC298" s="201"/>
      <c r="BD298" s="201"/>
      <c r="BE298" s="202">
        <f t="shared" si="70"/>
        <v>0</v>
      </c>
      <c r="BF298" s="155"/>
      <c r="BG298" s="12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</row>
    <row r="299" spans="1:92" ht="31.5" hidden="1">
      <c r="A299" s="220" t="s">
        <v>880</v>
      </c>
      <c r="B299" s="233" t="s">
        <v>881</v>
      </c>
      <c r="C299" s="233" t="s">
        <v>882</v>
      </c>
      <c r="D299" s="233" t="s">
        <v>1689</v>
      </c>
      <c r="E299" s="234" t="s">
        <v>1690</v>
      </c>
      <c r="F299" s="233" t="s">
        <v>1041</v>
      </c>
      <c r="G299" s="235" t="s">
        <v>1691</v>
      </c>
      <c r="H299" s="235" t="s">
        <v>1692</v>
      </c>
      <c r="I299" s="233"/>
      <c r="J299" s="235" t="s">
        <v>883</v>
      </c>
      <c r="K299" s="234"/>
      <c r="L299" s="236"/>
      <c r="M299" s="236"/>
      <c r="N299" s="237">
        <f t="shared" si="68"/>
        <v>0</v>
      </c>
      <c r="O299" s="238"/>
      <c r="P299" s="238"/>
      <c r="Q299" s="238"/>
      <c r="R299" s="238"/>
      <c r="S299" s="238"/>
      <c r="T299" s="238"/>
      <c r="U299" s="239">
        <f t="shared" si="69"/>
        <v>0</v>
      </c>
      <c r="V299" s="239"/>
      <c r="W299" s="239"/>
      <c r="X299" s="239"/>
      <c r="Y299" s="239"/>
      <c r="Z299" s="239"/>
      <c r="AA299" s="240"/>
      <c r="AB299" s="241"/>
      <c r="AC299" s="241"/>
      <c r="AD299" s="242"/>
      <c r="AE299" s="75"/>
      <c r="AF299" s="243"/>
      <c r="AG299" s="244"/>
      <c r="AH299" s="244"/>
      <c r="AI299" s="243"/>
      <c r="AJ299" s="243"/>
      <c r="AK299" s="243"/>
      <c r="AL299" s="243"/>
      <c r="AM299" s="243"/>
      <c r="AN299" s="243"/>
      <c r="AO299" s="243"/>
      <c r="AP299" s="243"/>
      <c r="AQ299" s="243"/>
      <c r="AR299" s="243"/>
      <c r="AS299" s="243"/>
      <c r="AT299" s="243"/>
      <c r="AU299" s="243"/>
      <c r="AV299" s="243"/>
      <c r="AW299" s="243"/>
      <c r="AX299" s="243"/>
      <c r="AY299" s="243"/>
      <c r="AZ299" s="243"/>
      <c r="BA299" s="245"/>
      <c r="BB299" s="245"/>
      <c r="BC299" s="245"/>
      <c r="BD299" s="245"/>
      <c r="BE299" s="202">
        <f t="shared" si="70"/>
        <v>0</v>
      </c>
      <c r="BF299" s="155"/>
      <c r="BG299" s="246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</row>
    <row r="300" spans="1:92" ht="31.5" hidden="1">
      <c r="A300" s="220" t="s">
        <v>884</v>
      </c>
      <c r="B300" s="233" t="s">
        <v>885</v>
      </c>
      <c r="C300" s="233" t="s">
        <v>886</v>
      </c>
      <c r="D300" s="233" t="s">
        <v>1689</v>
      </c>
      <c r="E300" s="235" t="s">
        <v>1690</v>
      </c>
      <c r="F300" s="233" t="s">
        <v>1041</v>
      </c>
      <c r="G300" s="235" t="s">
        <v>1691</v>
      </c>
      <c r="H300" s="235" t="s">
        <v>887</v>
      </c>
      <c r="I300" s="233" t="s">
        <v>701</v>
      </c>
      <c r="J300" s="235" t="s">
        <v>888</v>
      </c>
      <c r="K300" s="235" t="s">
        <v>889</v>
      </c>
      <c r="L300" s="236">
        <v>250000</v>
      </c>
      <c r="M300" s="236">
        <v>187500</v>
      </c>
      <c r="N300" s="237">
        <f t="shared" si="68"/>
        <v>250000</v>
      </c>
      <c r="O300" s="238"/>
      <c r="P300" s="238"/>
      <c r="Q300" s="238"/>
      <c r="R300" s="238"/>
      <c r="S300" s="238">
        <v>250000</v>
      </c>
      <c r="T300" s="238"/>
      <c r="U300" s="239">
        <f t="shared" si="69"/>
        <v>35000</v>
      </c>
      <c r="V300" s="239">
        <v>25000</v>
      </c>
      <c r="W300" s="239"/>
      <c r="X300" s="239">
        <v>5000</v>
      </c>
      <c r="Y300" s="239">
        <v>5000</v>
      </c>
      <c r="Z300" s="239"/>
      <c r="AA300" s="240">
        <v>250000</v>
      </c>
      <c r="AB300" s="241">
        <v>187500</v>
      </c>
      <c r="AC300" s="241">
        <v>187500</v>
      </c>
      <c r="AD300" s="242">
        <v>0.75</v>
      </c>
      <c r="AE300" s="247">
        <v>187500</v>
      </c>
      <c r="AF300" s="61">
        <f>(AE300/L300)</f>
        <v>0.75</v>
      </c>
      <c r="AG300" s="244" t="s">
        <v>978</v>
      </c>
      <c r="AH300" s="244" t="s">
        <v>890</v>
      </c>
      <c r="AI300" s="243"/>
      <c r="AJ300" s="243" t="s">
        <v>980</v>
      </c>
      <c r="AK300" s="243" t="s">
        <v>980</v>
      </c>
      <c r="AL300" s="243" t="s">
        <v>980</v>
      </c>
      <c r="AM300" s="243" t="s">
        <v>980</v>
      </c>
      <c r="AN300" s="243" t="s">
        <v>980</v>
      </c>
      <c r="AO300" s="243" t="s">
        <v>1013</v>
      </c>
      <c r="AP300" s="243" t="s">
        <v>1013</v>
      </c>
      <c r="AQ300" s="243" t="s">
        <v>1013</v>
      </c>
      <c r="AR300" s="243" t="s">
        <v>980</v>
      </c>
      <c r="AS300" s="243" t="s">
        <v>980</v>
      </c>
      <c r="AT300" s="243" t="s">
        <v>980</v>
      </c>
      <c r="AU300" s="47" t="s">
        <v>980</v>
      </c>
      <c r="AV300" s="243" t="s">
        <v>980</v>
      </c>
      <c r="AW300" s="243" t="s">
        <v>981</v>
      </c>
      <c r="AX300" s="243"/>
      <c r="AY300" s="243"/>
      <c r="AZ300" s="243"/>
      <c r="BA300" s="245"/>
      <c r="BB300" s="245"/>
      <c r="BC300" s="245"/>
      <c r="BD300" s="245"/>
      <c r="BE300" s="202">
        <f t="shared" si="70"/>
        <v>0</v>
      </c>
      <c r="BF300" s="155"/>
      <c r="BG300" s="246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</row>
    <row r="301" spans="1:92" ht="47.25" hidden="1">
      <c r="A301" s="220" t="s">
        <v>891</v>
      </c>
      <c r="B301" s="233" t="s">
        <v>892</v>
      </c>
      <c r="C301" s="233" t="s">
        <v>893</v>
      </c>
      <c r="D301" s="233" t="s">
        <v>894</v>
      </c>
      <c r="E301" s="234" t="s">
        <v>1690</v>
      </c>
      <c r="F301" s="233" t="s">
        <v>1041</v>
      </c>
      <c r="G301" s="235" t="s">
        <v>1691</v>
      </c>
      <c r="H301" s="235" t="s">
        <v>1692</v>
      </c>
      <c r="I301" s="35"/>
      <c r="J301" s="235" t="s">
        <v>895</v>
      </c>
      <c r="K301" s="227"/>
      <c r="L301" s="56"/>
      <c r="M301" s="56"/>
      <c r="N301" s="223">
        <f t="shared" si="68"/>
        <v>0</v>
      </c>
      <c r="O301" s="224"/>
      <c r="P301" s="224"/>
      <c r="Q301" s="224"/>
      <c r="R301" s="224"/>
      <c r="S301" s="224"/>
      <c r="T301" s="224"/>
      <c r="U301" s="225">
        <f t="shared" si="69"/>
        <v>0</v>
      </c>
      <c r="V301" s="225"/>
      <c r="W301" s="225"/>
      <c r="X301" s="225"/>
      <c r="Y301" s="225"/>
      <c r="Z301" s="225"/>
      <c r="AA301" s="57"/>
      <c r="AB301" s="58"/>
      <c r="AC301" s="58"/>
      <c r="AD301" s="59"/>
      <c r="AE301" s="75"/>
      <c r="AF301" s="199"/>
      <c r="AG301" s="229"/>
      <c r="AH301" s="229"/>
      <c r="AI301" s="199"/>
      <c r="AJ301" s="199"/>
      <c r="AK301" s="199"/>
      <c r="AL301" s="199"/>
      <c r="AM301" s="199"/>
      <c r="AN301" s="199"/>
      <c r="AO301" s="199"/>
      <c r="AP301" s="199"/>
      <c r="AQ301" s="199"/>
      <c r="AR301" s="199"/>
      <c r="AS301" s="199"/>
      <c r="AT301" s="199"/>
      <c r="AU301" s="199"/>
      <c r="AV301" s="199"/>
      <c r="AW301" s="199"/>
      <c r="AX301" s="199"/>
      <c r="AY301" s="199"/>
      <c r="AZ301" s="199"/>
      <c r="BA301" s="201"/>
      <c r="BB301" s="201"/>
      <c r="BC301" s="201"/>
      <c r="BD301" s="201"/>
      <c r="BE301" s="202">
        <f t="shared" si="70"/>
        <v>0</v>
      </c>
      <c r="BF301" s="155"/>
      <c r="BG301" s="246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</row>
    <row r="302" spans="1:92" ht="15.75" hidden="1">
      <c r="A302" s="220" t="s">
        <v>896</v>
      </c>
      <c r="B302" s="35" t="s">
        <v>897</v>
      </c>
      <c r="C302" s="35" t="s">
        <v>898</v>
      </c>
      <c r="D302" s="35" t="s">
        <v>899</v>
      </c>
      <c r="E302" s="227" t="s">
        <v>900</v>
      </c>
      <c r="F302" s="35"/>
      <c r="G302" s="54"/>
      <c r="H302" s="54"/>
      <c r="I302" s="35"/>
      <c r="J302" s="54"/>
      <c r="K302" s="227"/>
      <c r="L302" s="56"/>
      <c r="M302" s="56"/>
      <c r="N302" s="223">
        <f t="shared" si="68"/>
        <v>0</v>
      </c>
      <c r="O302" s="224"/>
      <c r="P302" s="224"/>
      <c r="Q302" s="224"/>
      <c r="R302" s="224"/>
      <c r="S302" s="224"/>
      <c r="T302" s="224"/>
      <c r="U302" s="225">
        <f t="shared" si="69"/>
        <v>0</v>
      </c>
      <c r="V302" s="225"/>
      <c r="W302" s="225"/>
      <c r="X302" s="225"/>
      <c r="Y302" s="225"/>
      <c r="Z302" s="225"/>
      <c r="AA302" s="57"/>
      <c r="AB302" s="58"/>
      <c r="AC302" s="58"/>
      <c r="AD302" s="59"/>
      <c r="AE302" s="75"/>
      <c r="AF302" s="47"/>
      <c r="AG302" s="62"/>
      <c r="AH302" s="62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201"/>
      <c r="BB302" s="201"/>
      <c r="BC302" s="201"/>
      <c r="BD302" s="201"/>
      <c r="BE302" s="202">
        <f t="shared" si="70"/>
        <v>0</v>
      </c>
      <c r="BF302" s="155"/>
      <c r="BG302" s="7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</row>
    <row r="303" spans="1:92" ht="47.25" customHeight="1" hidden="1">
      <c r="A303" s="193"/>
      <c r="B303" s="248" t="s">
        <v>783</v>
      </c>
      <c r="C303" s="249"/>
      <c r="D303" s="249"/>
      <c r="E303" s="249"/>
      <c r="F303" s="250"/>
      <c r="G303" s="251"/>
      <c r="H303" s="252"/>
      <c r="I303" s="253"/>
      <c r="J303" s="252"/>
      <c r="K303" s="254"/>
      <c r="L303" s="255">
        <f aca="true" t="shared" si="71" ref="L303:AC303">SUM(L285:L302)</f>
        <v>4522694</v>
      </c>
      <c r="M303" s="255">
        <f t="shared" si="71"/>
        <v>3086325</v>
      </c>
      <c r="N303" s="255">
        <f t="shared" si="71"/>
        <v>4522694</v>
      </c>
      <c r="O303" s="255">
        <f t="shared" si="71"/>
        <v>100000</v>
      </c>
      <c r="P303" s="255">
        <f t="shared" si="71"/>
        <v>459600</v>
      </c>
      <c r="Q303" s="255">
        <f t="shared" si="71"/>
        <v>2585645</v>
      </c>
      <c r="R303" s="255">
        <f t="shared" si="71"/>
        <v>84609</v>
      </c>
      <c r="S303" s="255">
        <f t="shared" si="71"/>
        <v>250000</v>
      </c>
      <c r="T303" s="255">
        <f t="shared" si="71"/>
        <v>1042840</v>
      </c>
      <c r="U303" s="255">
        <f t="shared" si="71"/>
        <v>556394</v>
      </c>
      <c r="V303" s="255">
        <f t="shared" si="71"/>
        <v>209394</v>
      </c>
      <c r="W303" s="255">
        <f t="shared" si="71"/>
        <v>0</v>
      </c>
      <c r="X303" s="255">
        <f t="shared" si="71"/>
        <v>215000</v>
      </c>
      <c r="Y303" s="255">
        <f t="shared" si="71"/>
        <v>125000</v>
      </c>
      <c r="Z303" s="255">
        <f t="shared" si="71"/>
        <v>7000</v>
      </c>
      <c r="AA303" s="255">
        <f t="shared" si="71"/>
        <v>4522694</v>
      </c>
      <c r="AB303" s="255">
        <f t="shared" si="71"/>
        <v>3086325</v>
      </c>
      <c r="AC303" s="255">
        <f t="shared" si="71"/>
        <v>3086300</v>
      </c>
      <c r="AD303" s="256"/>
      <c r="AE303" s="257">
        <f>SUM(AE285:AE302)</f>
        <v>2966667</v>
      </c>
      <c r="AF303" s="258"/>
      <c r="AG303" s="259"/>
      <c r="AH303" s="259"/>
      <c r="AI303" s="258"/>
      <c r="AJ303" s="258"/>
      <c r="AK303" s="258"/>
      <c r="AL303" s="258"/>
      <c r="AM303" s="258"/>
      <c r="AN303" s="258"/>
      <c r="AO303" s="258"/>
      <c r="AP303" s="258"/>
      <c r="AQ303" s="258"/>
      <c r="AR303" s="258"/>
      <c r="AS303" s="258"/>
      <c r="AT303" s="258"/>
      <c r="AU303" s="258"/>
      <c r="AV303" s="258"/>
      <c r="AW303" s="258"/>
      <c r="AX303" s="258"/>
      <c r="AY303" s="258"/>
      <c r="AZ303" s="258"/>
      <c r="BA303" s="260"/>
      <c r="BB303" s="260"/>
      <c r="BC303" s="260"/>
      <c r="BD303" s="261"/>
      <c r="BE303" s="262"/>
      <c r="BF303" s="155"/>
      <c r="BG303" s="7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</row>
    <row r="304" spans="1:92" ht="47.25" customHeight="1" hidden="1">
      <c r="A304" s="193"/>
      <c r="B304" s="263" t="s">
        <v>901</v>
      </c>
      <c r="C304" s="264"/>
      <c r="D304" s="264"/>
      <c r="E304" s="264"/>
      <c r="F304" s="265"/>
      <c r="G304" s="266"/>
      <c r="H304" s="267"/>
      <c r="I304" s="268"/>
      <c r="J304" s="267"/>
      <c r="K304" s="269"/>
      <c r="L304" s="270">
        <f aca="true" t="shared" si="72" ref="L304:AC304">SUM(L303,L282,L239,L232,L141,L115)</f>
        <v>167131740</v>
      </c>
      <c r="M304" s="270">
        <f t="shared" si="72"/>
        <v>119601974</v>
      </c>
      <c r="N304" s="270">
        <f t="shared" si="72"/>
        <v>171664040</v>
      </c>
      <c r="O304" s="270">
        <f t="shared" si="72"/>
        <v>6256680</v>
      </c>
      <c r="P304" s="270">
        <f t="shared" si="72"/>
        <v>48668374</v>
      </c>
      <c r="Q304" s="270">
        <f t="shared" si="72"/>
        <v>102711192</v>
      </c>
      <c r="R304" s="270">
        <f t="shared" si="72"/>
        <v>5417854</v>
      </c>
      <c r="S304" s="270">
        <f t="shared" si="72"/>
        <v>2281900</v>
      </c>
      <c r="T304" s="270">
        <f t="shared" si="72"/>
        <v>6493040</v>
      </c>
      <c r="U304" s="270">
        <f t="shared" si="72"/>
        <v>46465148</v>
      </c>
      <c r="V304" s="270">
        <f t="shared" si="72"/>
        <v>12652048</v>
      </c>
      <c r="W304" s="270">
        <f t="shared" si="72"/>
        <v>13964730</v>
      </c>
      <c r="X304" s="270">
        <f t="shared" si="72"/>
        <v>4043350</v>
      </c>
      <c r="Y304" s="270">
        <f t="shared" si="72"/>
        <v>12055850</v>
      </c>
      <c r="Z304" s="270">
        <f t="shared" si="72"/>
        <v>3749170</v>
      </c>
      <c r="AA304" s="270">
        <f t="shared" si="72"/>
        <v>172229040</v>
      </c>
      <c r="AB304" s="270">
        <f t="shared" si="72"/>
        <v>118143964</v>
      </c>
      <c r="AC304" s="270">
        <f t="shared" si="72"/>
        <v>116755600</v>
      </c>
      <c r="AD304" s="271"/>
      <c r="AE304" s="272">
        <f>AE115+AE141+AE232+AE239+AE282</f>
        <v>105366700</v>
      </c>
      <c r="AF304" s="273"/>
      <c r="AG304" s="274"/>
      <c r="AH304" s="274"/>
      <c r="AI304" s="273"/>
      <c r="AJ304" s="275"/>
      <c r="AK304" s="275"/>
      <c r="AL304" s="275"/>
      <c r="AM304" s="275"/>
      <c r="AN304" s="275"/>
      <c r="AO304" s="275"/>
      <c r="AP304" s="275"/>
      <c r="AQ304" s="275"/>
      <c r="AR304" s="275"/>
      <c r="AS304" s="275"/>
      <c r="AT304" s="275"/>
      <c r="AU304" s="275"/>
      <c r="AV304" s="275"/>
      <c r="AW304" s="275"/>
      <c r="AX304" s="273"/>
      <c r="AY304" s="273"/>
      <c r="AZ304" s="273"/>
      <c r="BA304" s="276"/>
      <c r="BB304" s="276"/>
      <c r="BC304" s="276"/>
      <c r="BD304" s="277"/>
      <c r="BE304" s="278"/>
      <c r="BF304" s="279"/>
      <c r="BG304" s="7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</row>
    <row r="305" spans="1:92" ht="47.25" customHeight="1" hidden="1">
      <c r="A305" s="193"/>
      <c r="B305" s="280" t="s">
        <v>902</v>
      </c>
      <c r="C305" s="281"/>
      <c r="D305" s="281"/>
      <c r="E305" s="281"/>
      <c r="F305" s="281"/>
      <c r="G305" s="282"/>
      <c r="H305" s="283"/>
      <c r="I305" s="284"/>
      <c r="J305" s="283"/>
      <c r="K305" s="285"/>
      <c r="L305" s="286">
        <f aca="true" t="shared" si="73" ref="L305:AC305">SUM(L304-L303)</f>
        <v>162609046</v>
      </c>
      <c r="M305" s="286">
        <f t="shared" si="73"/>
        <v>116515649</v>
      </c>
      <c r="N305" s="286">
        <f t="shared" si="73"/>
        <v>167141346</v>
      </c>
      <c r="O305" s="286">
        <f t="shared" si="73"/>
        <v>6156680</v>
      </c>
      <c r="P305" s="286">
        <f t="shared" si="73"/>
        <v>48208774</v>
      </c>
      <c r="Q305" s="286">
        <f t="shared" si="73"/>
        <v>100125547</v>
      </c>
      <c r="R305" s="286">
        <f t="shared" si="73"/>
        <v>5333245</v>
      </c>
      <c r="S305" s="286">
        <f t="shared" si="73"/>
        <v>2031900</v>
      </c>
      <c r="T305" s="286">
        <f t="shared" si="73"/>
        <v>5450200</v>
      </c>
      <c r="U305" s="286">
        <f t="shared" si="73"/>
        <v>45908754</v>
      </c>
      <c r="V305" s="286">
        <f t="shared" si="73"/>
        <v>12442654</v>
      </c>
      <c r="W305" s="286">
        <f t="shared" si="73"/>
        <v>13964730</v>
      </c>
      <c r="X305" s="286">
        <f t="shared" si="73"/>
        <v>3828350</v>
      </c>
      <c r="Y305" s="286">
        <f t="shared" si="73"/>
        <v>11930850</v>
      </c>
      <c r="Z305" s="286">
        <f t="shared" si="73"/>
        <v>3742170</v>
      </c>
      <c r="AA305" s="286">
        <f t="shared" si="73"/>
        <v>167706346</v>
      </c>
      <c r="AB305" s="286">
        <f t="shared" si="73"/>
        <v>115057639</v>
      </c>
      <c r="AC305" s="286">
        <f t="shared" si="73"/>
        <v>113669300</v>
      </c>
      <c r="AD305" s="287"/>
      <c r="AE305" s="288">
        <f>AE304-AE303</f>
        <v>102400033</v>
      </c>
      <c r="AF305" s="289"/>
      <c r="AG305" s="290"/>
      <c r="AH305" s="290"/>
      <c r="AI305" s="289"/>
      <c r="AJ305" s="291"/>
      <c r="AK305" s="291"/>
      <c r="AL305" s="291"/>
      <c r="AM305" s="291"/>
      <c r="AN305" s="291"/>
      <c r="AO305" s="291"/>
      <c r="AP305" s="291"/>
      <c r="AQ305" s="291"/>
      <c r="AR305" s="291"/>
      <c r="AS305" s="291"/>
      <c r="AT305" s="291"/>
      <c r="AU305" s="291"/>
      <c r="AV305" s="291"/>
      <c r="AW305" s="291"/>
      <c r="AX305" s="289"/>
      <c r="AY305" s="289"/>
      <c r="AZ305" s="289"/>
      <c r="BA305" s="292"/>
      <c r="BB305" s="292"/>
      <c r="BC305" s="292"/>
      <c r="BD305" s="293"/>
      <c r="BE305" s="294"/>
      <c r="BF305" s="279"/>
      <c r="BG305" s="7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</row>
    <row r="306" spans="1:92" ht="15.75" hidden="1">
      <c r="A306" s="295"/>
      <c r="B306" s="296"/>
      <c r="C306" s="296"/>
      <c r="D306" s="296"/>
      <c r="E306" s="296"/>
      <c r="F306" s="296"/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  <c r="X306" s="296"/>
      <c r="Y306" s="296"/>
      <c r="Z306" s="296"/>
      <c r="AA306" s="296"/>
      <c r="AB306" s="296"/>
      <c r="AC306" s="296"/>
      <c r="AD306" s="296"/>
      <c r="AE306" s="296"/>
      <c r="AF306" s="296"/>
      <c r="AG306" s="296"/>
      <c r="AH306" s="296"/>
      <c r="AI306" s="296"/>
      <c r="AJ306" s="296"/>
      <c r="AK306" s="296"/>
      <c r="AL306" s="296"/>
      <c r="AM306" s="296"/>
      <c r="AN306" s="296"/>
      <c r="AO306" s="296"/>
      <c r="AP306" s="296"/>
      <c r="AQ306" s="296"/>
      <c r="AR306" s="296"/>
      <c r="AS306" s="296"/>
      <c r="AT306" s="296"/>
      <c r="AU306" s="296"/>
      <c r="AV306" s="296"/>
      <c r="AW306" s="296"/>
      <c r="AX306" s="296"/>
      <c r="AY306" s="296"/>
      <c r="AZ306" s="296"/>
      <c r="BA306" s="296"/>
      <c r="BB306" s="296"/>
      <c r="BC306" s="296"/>
      <c r="BD306" s="296"/>
      <c r="BE306" s="296"/>
      <c r="BF306" s="155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</row>
    <row r="307" spans="1:92" ht="15.75" hidden="1">
      <c r="A307" s="295"/>
      <c r="B307" s="297"/>
      <c r="C307" s="298"/>
      <c r="D307" s="298"/>
      <c r="E307" s="299" t="s">
        <v>903</v>
      </c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  <c r="Q307" s="299"/>
      <c r="R307" s="299"/>
      <c r="S307" s="296"/>
      <c r="T307" s="296"/>
      <c r="U307" s="296"/>
      <c r="V307" s="296"/>
      <c r="W307" s="296"/>
      <c r="X307" s="296"/>
      <c r="Y307" s="296"/>
      <c r="Z307" s="296"/>
      <c r="AA307" s="296"/>
      <c r="AB307" s="296"/>
      <c r="AC307" s="296"/>
      <c r="AD307" s="296"/>
      <c r="AE307" s="296"/>
      <c r="AF307" s="296"/>
      <c r="AG307" s="296"/>
      <c r="AH307" s="296"/>
      <c r="AI307" s="296"/>
      <c r="AJ307" s="296"/>
      <c r="AK307" s="296"/>
      <c r="AL307" s="296"/>
      <c r="AM307" s="296"/>
      <c r="AN307" s="296"/>
      <c r="AO307" s="296"/>
      <c r="AP307" s="296"/>
      <c r="AQ307" s="296"/>
      <c r="AR307" s="296"/>
      <c r="AS307" s="296"/>
      <c r="AT307" s="296"/>
      <c r="AU307" s="296"/>
      <c r="AV307" s="296"/>
      <c r="AW307" s="296"/>
      <c r="AX307" s="296"/>
      <c r="AY307" s="296"/>
      <c r="AZ307" s="296"/>
      <c r="BA307" s="296"/>
      <c r="BB307" s="296"/>
      <c r="BC307" s="296"/>
      <c r="BD307" s="296"/>
      <c r="BE307" s="296"/>
      <c r="BF307" s="155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</row>
    <row r="308" spans="1:92" ht="9" customHeight="1" hidden="1">
      <c r="A308" s="295"/>
      <c r="B308" s="296"/>
      <c r="C308" s="296"/>
      <c r="D308" s="298"/>
      <c r="E308" s="298"/>
      <c r="F308" s="298"/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6"/>
      <c r="S308" s="296"/>
      <c r="T308" s="296"/>
      <c r="U308" s="296"/>
      <c r="V308" s="296"/>
      <c r="W308" s="296"/>
      <c r="X308" s="296"/>
      <c r="Y308" s="296"/>
      <c r="Z308" s="296"/>
      <c r="AA308" s="296"/>
      <c r="AB308" s="296"/>
      <c r="AC308" s="296"/>
      <c r="AD308" s="296"/>
      <c r="AE308" s="296"/>
      <c r="AF308" s="296"/>
      <c r="AG308" s="296"/>
      <c r="AH308" s="296"/>
      <c r="AI308" s="296"/>
      <c r="AJ308" s="296"/>
      <c r="AK308" s="296"/>
      <c r="AL308" s="296"/>
      <c r="AM308" s="296"/>
      <c r="AN308" s="296"/>
      <c r="AO308" s="296"/>
      <c r="AP308" s="296"/>
      <c r="AQ308" s="296"/>
      <c r="AR308" s="296"/>
      <c r="AS308" s="296"/>
      <c r="AT308" s="296"/>
      <c r="AU308" s="296"/>
      <c r="AV308" s="296"/>
      <c r="AW308" s="296"/>
      <c r="AX308" s="296"/>
      <c r="AY308" s="296"/>
      <c r="AZ308" s="296"/>
      <c r="BA308" s="296"/>
      <c r="BB308" s="296"/>
      <c r="BC308" s="296"/>
      <c r="BD308" s="296"/>
      <c r="BE308" s="296"/>
      <c r="BF308" s="155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</row>
    <row r="309" spans="1:92" ht="15.75" hidden="1">
      <c r="A309" s="295"/>
      <c r="B309" s="300"/>
      <c r="C309" s="296"/>
      <c r="D309" s="296"/>
      <c r="E309" s="299" t="s">
        <v>904</v>
      </c>
      <c r="F309" s="296"/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  <c r="X309" s="296"/>
      <c r="Y309" s="296"/>
      <c r="Z309" s="296"/>
      <c r="AA309" s="296"/>
      <c r="AB309" s="296"/>
      <c r="AC309" s="296"/>
      <c r="AD309" s="296"/>
      <c r="AE309" s="296"/>
      <c r="AF309" s="296"/>
      <c r="AG309" s="296"/>
      <c r="AH309" s="296"/>
      <c r="AI309" s="296"/>
      <c r="AJ309" s="296"/>
      <c r="AK309" s="296"/>
      <c r="AL309" s="296"/>
      <c r="AM309" s="296"/>
      <c r="AN309" s="296"/>
      <c r="AO309" s="296"/>
      <c r="AP309" s="296"/>
      <c r="AQ309" s="296"/>
      <c r="AR309" s="296"/>
      <c r="AS309" s="296"/>
      <c r="AT309" s="296"/>
      <c r="AU309" s="296"/>
      <c r="AV309" s="296"/>
      <c r="AW309" s="296"/>
      <c r="AX309" s="296"/>
      <c r="AY309" s="296"/>
      <c r="AZ309" s="296"/>
      <c r="BA309" s="296"/>
      <c r="BB309" s="296"/>
      <c r="BC309" s="296"/>
      <c r="BD309" s="296"/>
      <c r="BE309" s="296"/>
      <c r="BF309" s="155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</row>
    <row r="310" spans="1:92" ht="8.25" customHeight="1" hidden="1">
      <c r="A310" s="295"/>
      <c r="B310" s="296"/>
      <c r="C310" s="296"/>
      <c r="D310" s="296"/>
      <c r="E310" s="296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  <c r="X310" s="296"/>
      <c r="Y310" s="296"/>
      <c r="Z310" s="296"/>
      <c r="AA310" s="296"/>
      <c r="AB310" s="296"/>
      <c r="AC310" s="296"/>
      <c r="AD310" s="296"/>
      <c r="AE310" s="296"/>
      <c r="AF310" s="296"/>
      <c r="AG310" s="296"/>
      <c r="AH310" s="296"/>
      <c r="AI310" s="296"/>
      <c r="AJ310" s="296"/>
      <c r="AK310" s="296"/>
      <c r="AL310" s="296"/>
      <c r="AM310" s="296"/>
      <c r="AN310" s="296"/>
      <c r="AO310" s="296"/>
      <c r="AP310" s="296"/>
      <c r="AQ310" s="296"/>
      <c r="AR310" s="296"/>
      <c r="AS310" s="296"/>
      <c r="AT310" s="296"/>
      <c r="AU310" s="296"/>
      <c r="AV310" s="296"/>
      <c r="AW310" s="296"/>
      <c r="AX310" s="296"/>
      <c r="AY310" s="296"/>
      <c r="AZ310" s="296"/>
      <c r="BA310" s="296"/>
      <c r="BB310" s="296"/>
      <c r="BC310" s="296"/>
      <c r="BD310" s="296"/>
      <c r="BE310" s="296"/>
      <c r="BF310" s="155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</row>
    <row r="311" spans="1:88" ht="15.75" hidden="1">
      <c r="A311" s="301"/>
      <c r="B311" s="302"/>
      <c r="C311" s="296"/>
      <c r="D311" s="296"/>
      <c r="E311" s="299" t="s">
        <v>905</v>
      </c>
      <c r="F311" s="296"/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  <c r="X311" s="296"/>
      <c r="Y311" s="296"/>
      <c r="Z311" s="296"/>
      <c r="AA311" s="296"/>
      <c r="AB311" s="296"/>
      <c r="AC311" s="296"/>
      <c r="AD311" s="296"/>
      <c r="AE311" s="296"/>
      <c r="AF311" s="296"/>
      <c r="AG311" s="296"/>
      <c r="AH311" s="296"/>
      <c r="AI311" s="296"/>
      <c r="AJ311" s="296"/>
      <c r="AK311" s="296"/>
      <c r="AL311" s="296"/>
      <c r="AM311" s="296"/>
      <c r="AN311" s="296"/>
      <c r="AO311" s="296"/>
      <c r="AP311" s="296"/>
      <c r="AQ311" s="296"/>
      <c r="AR311" s="296"/>
      <c r="AS311" s="296"/>
      <c r="AT311" s="296"/>
      <c r="AU311" s="296"/>
      <c r="AV311" s="296"/>
      <c r="AW311" s="296"/>
      <c r="AX311" s="296"/>
      <c r="AY311" s="296"/>
      <c r="AZ311" s="296"/>
      <c r="BA311" s="296"/>
      <c r="BB311" s="296"/>
      <c r="BC311" s="296"/>
      <c r="BD311" s="296"/>
      <c r="BE311" s="296"/>
      <c r="BF311" s="155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</row>
    <row r="312" spans="1:88" ht="9" customHeight="1" hidden="1">
      <c r="A312" s="301"/>
      <c r="B312" s="296"/>
      <c r="C312" s="296"/>
      <c r="D312" s="296"/>
      <c r="E312" s="296"/>
      <c r="F312" s="296"/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  <c r="X312" s="296"/>
      <c r="Y312" s="296"/>
      <c r="Z312" s="296"/>
      <c r="AA312" s="296"/>
      <c r="AB312" s="296"/>
      <c r="AC312" s="296"/>
      <c r="AD312" s="296"/>
      <c r="AE312" s="296"/>
      <c r="AF312" s="296"/>
      <c r="AG312" s="296"/>
      <c r="AH312" s="296"/>
      <c r="AI312" s="296"/>
      <c r="AJ312" s="296"/>
      <c r="AK312" s="296"/>
      <c r="AL312" s="296"/>
      <c r="AM312" s="296"/>
      <c r="AN312" s="296"/>
      <c r="AO312" s="296"/>
      <c r="AP312" s="296"/>
      <c r="AQ312" s="296"/>
      <c r="AR312" s="296"/>
      <c r="AS312" s="296"/>
      <c r="AT312" s="296"/>
      <c r="AU312" s="296"/>
      <c r="AV312" s="296"/>
      <c r="AW312" s="296"/>
      <c r="AX312" s="296"/>
      <c r="AY312" s="296"/>
      <c r="AZ312" s="296"/>
      <c r="BA312" s="296"/>
      <c r="BB312" s="296"/>
      <c r="BC312" s="296"/>
      <c r="BD312" s="296"/>
      <c r="BE312" s="296"/>
      <c r="BF312" s="155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</row>
    <row r="313" spans="1:88" ht="15.75" hidden="1">
      <c r="A313" s="301"/>
      <c r="B313" s="303"/>
      <c r="C313" s="296"/>
      <c r="D313" s="296"/>
      <c r="E313" s="299" t="s">
        <v>906</v>
      </c>
      <c r="F313" s="296"/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  <c r="X313" s="296"/>
      <c r="Y313" s="296"/>
      <c r="Z313" s="296"/>
      <c r="AA313" s="296"/>
      <c r="AB313" s="296"/>
      <c r="AC313" s="296"/>
      <c r="AD313" s="296"/>
      <c r="AE313" s="296"/>
      <c r="AF313" s="296"/>
      <c r="AG313" s="296"/>
      <c r="AH313" s="296"/>
      <c r="AI313" s="296"/>
      <c r="AJ313" s="296"/>
      <c r="AK313" s="296"/>
      <c r="AL313" s="296"/>
      <c r="AM313" s="296"/>
      <c r="AN313" s="296"/>
      <c r="AO313" s="296"/>
      <c r="AP313" s="296"/>
      <c r="AQ313" s="296"/>
      <c r="AR313" s="296"/>
      <c r="AS313" s="296"/>
      <c r="AT313" s="296"/>
      <c r="AU313" s="296"/>
      <c r="AV313" s="296"/>
      <c r="AW313" s="296"/>
      <c r="AX313" s="296"/>
      <c r="AY313" s="296"/>
      <c r="AZ313" s="296"/>
      <c r="BA313" s="296"/>
      <c r="BB313" s="296"/>
      <c r="BC313" s="296"/>
      <c r="BD313" s="296"/>
      <c r="BE313" s="296"/>
      <c r="BF313" s="155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</row>
    <row r="314" spans="1:88" ht="7.5" customHeight="1" hidden="1">
      <c r="A314" s="301"/>
      <c r="B314" s="296"/>
      <c r="C314" s="296"/>
      <c r="D314" s="296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  <c r="AH314" s="296"/>
      <c r="AI314" s="296"/>
      <c r="AJ314" s="296"/>
      <c r="AK314" s="296"/>
      <c r="AL314" s="296"/>
      <c r="AM314" s="296"/>
      <c r="AN314" s="296"/>
      <c r="AO314" s="296"/>
      <c r="AP314" s="296"/>
      <c r="AQ314" s="296"/>
      <c r="AR314" s="296"/>
      <c r="AS314" s="296"/>
      <c r="AT314" s="296"/>
      <c r="AU314" s="296"/>
      <c r="AV314" s="296"/>
      <c r="AW314" s="296"/>
      <c r="AX314" s="296"/>
      <c r="AY314" s="296"/>
      <c r="AZ314" s="296"/>
      <c r="BA314" s="296"/>
      <c r="BB314" s="296"/>
      <c r="BC314" s="296"/>
      <c r="BD314" s="296"/>
      <c r="BE314" s="296"/>
      <c r="BF314" s="155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</row>
    <row r="315" spans="1:58" ht="15.75" hidden="1">
      <c r="A315" s="301"/>
      <c r="B315" s="304" t="s">
        <v>907</v>
      </c>
      <c r="C315" s="298"/>
      <c r="D315" s="298"/>
      <c r="E315" s="299" t="s">
        <v>908</v>
      </c>
      <c r="F315" s="296"/>
      <c r="G315" s="296"/>
      <c r="H315" s="296"/>
      <c r="I315" s="296"/>
      <c r="J315" s="296"/>
      <c r="K315" s="296"/>
      <c r="L315" s="296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  <c r="X315" s="298"/>
      <c r="Y315" s="298"/>
      <c r="Z315" s="298"/>
      <c r="AA315" s="298"/>
      <c r="AB315" s="298"/>
      <c r="AC315" s="298"/>
      <c r="AD315" s="298"/>
      <c r="AE315" s="298"/>
      <c r="AF315" s="298"/>
      <c r="AG315" s="298"/>
      <c r="AH315" s="298"/>
      <c r="AI315" s="298"/>
      <c r="AJ315" s="298"/>
      <c r="AK315" s="298"/>
      <c r="AL315" s="298"/>
      <c r="AM315" s="298"/>
      <c r="AN315" s="298"/>
      <c r="AO315" s="298"/>
      <c r="AP315" s="298"/>
      <c r="AQ315" s="298"/>
      <c r="AR315" s="298"/>
      <c r="AS315" s="298"/>
      <c r="AT315" s="298"/>
      <c r="AU315" s="298"/>
      <c r="AV315" s="298"/>
      <c r="AW315" s="298"/>
      <c r="AX315" s="298"/>
      <c r="AY315" s="298"/>
      <c r="AZ315" s="298"/>
      <c r="BA315" s="298"/>
      <c r="BB315" s="298"/>
      <c r="BC315" s="298"/>
      <c r="BD315" s="298"/>
      <c r="BE315" s="298"/>
      <c r="BF315" s="305"/>
    </row>
    <row r="316" spans="1:58" s="310" customFormat="1" ht="41.25" customHeight="1" hidden="1" thickBot="1">
      <c r="A316" s="306"/>
      <c r="B316" s="307"/>
      <c r="C316" s="307"/>
      <c r="D316" s="307"/>
      <c r="E316" s="307"/>
      <c r="F316" s="307"/>
      <c r="G316" s="307" t="s">
        <v>909</v>
      </c>
      <c r="H316" s="307"/>
      <c r="I316" s="307"/>
      <c r="J316" s="307"/>
      <c r="K316" s="307"/>
      <c r="L316" s="307"/>
      <c r="M316" s="307"/>
      <c r="N316" s="307"/>
      <c r="O316" s="307"/>
      <c r="P316" s="307"/>
      <c r="Q316" s="307"/>
      <c r="R316" s="307"/>
      <c r="S316" s="307"/>
      <c r="T316" s="307"/>
      <c r="U316" s="307"/>
      <c r="V316" s="307"/>
      <c r="W316" s="307"/>
      <c r="X316" s="307"/>
      <c r="Y316" s="307"/>
      <c r="Z316" s="307"/>
      <c r="AA316" s="307"/>
      <c r="AB316" s="307"/>
      <c r="AC316" s="307"/>
      <c r="AD316" s="307"/>
      <c r="AE316" s="308">
        <f>SUM(AE272,AE271,AE270,AE269,AE268,AE267,AE266,AE265,AE257,AE256,AE255,AE254,AE246,AE245,AE244,AE5:AE25,AE83:AE89,AE118:AE124,AE134:AE136,AE144,AE151:AE157,AE182:AE198,AE225:AE226,AE242:AE243,)</f>
        <v>35086000</v>
      </c>
      <c r="AF316" s="307"/>
      <c r="AG316" s="307"/>
      <c r="AH316" s="307"/>
      <c r="AI316" s="307"/>
      <c r="AJ316" s="307"/>
      <c r="AK316" s="307"/>
      <c r="AL316" s="307"/>
      <c r="AM316" s="307"/>
      <c r="AN316" s="307"/>
      <c r="AO316" s="307"/>
      <c r="AP316" s="307"/>
      <c r="AQ316" s="307"/>
      <c r="AR316" s="307"/>
      <c r="AS316" s="307"/>
      <c r="AT316" s="307"/>
      <c r="AU316" s="307"/>
      <c r="AV316" s="307"/>
      <c r="AW316" s="307"/>
      <c r="AX316" s="307"/>
      <c r="AY316" s="307"/>
      <c r="AZ316" s="307"/>
      <c r="BA316" s="307"/>
      <c r="BB316" s="307"/>
      <c r="BC316" s="307"/>
      <c r="BD316" s="307"/>
      <c r="BE316" s="307"/>
      <c r="BF316" s="309"/>
    </row>
    <row r="317" ht="15.75" hidden="1">
      <c r="BF317" s="311"/>
    </row>
    <row r="318" ht="15.75" hidden="1">
      <c r="BF318" s="311"/>
    </row>
    <row r="319" ht="15.75" hidden="1">
      <c r="BF319" s="311"/>
    </row>
    <row r="320" ht="15.75">
      <c r="BF320" s="311"/>
    </row>
    <row r="321" ht="15.75">
      <c r="BF321" s="311"/>
    </row>
    <row r="322" ht="15.75">
      <c r="BF322" s="311"/>
    </row>
    <row r="323" ht="15.75">
      <c r="BF323" s="311"/>
    </row>
    <row r="324" ht="15.75">
      <c r="BF324" s="311"/>
    </row>
    <row r="325" ht="15.75">
      <c r="BF325" s="311"/>
    </row>
    <row r="326" ht="15.75">
      <c r="BF326" s="311"/>
    </row>
    <row r="65534" ht="15.75">
      <c r="AE65534" s="312">
        <f>SUM(AE304:AE65533)</f>
        <v>242852733</v>
      </c>
    </row>
  </sheetData>
  <printOptions/>
  <pageMargins left="0.5905511811023623" right="0.3937007874015748" top="0.984251968503937" bottom="0.3937007874015748" header="0.5118110236220472" footer="0"/>
  <pageSetup fitToHeight="8" horizontalDpi="600" verticalDpi="600" orientation="landscape" paperSize="9" scale="60" r:id="rId1"/>
  <headerFooter alignWithMargins="0">
    <oddHeader>&amp;L&amp;"Times New Roman CE,tučné"&amp;14Usnesení č. 17/1464 - Příloha č. 2&amp;"Times New Roman CE,obyčejné"
Počet stran přílohy: 9&amp;R&amp;14Strana &amp;P</oddHeader>
  </headerFooter>
  <rowBreaks count="8" manualBreakCount="8">
    <brk id="40" max="57" man="1"/>
    <brk id="59" max="57" man="1"/>
    <brk id="78" max="57" man="1"/>
    <brk id="108" max="57" man="1"/>
    <brk id="160" max="57" man="1"/>
    <brk id="177" max="57" man="1"/>
    <brk id="213" max="57" man="1"/>
    <brk id="25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</dc:creator>
  <cp:keywords/>
  <dc:description/>
  <cp:lastModifiedBy>Radka Bartmanová</cp:lastModifiedBy>
  <cp:lastPrinted>2007-04-27T07:04:45Z</cp:lastPrinted>
  <dcterms:created xsi:type="dcterms:W3CDTF">2007-03-26T11:54:56Z</dcterms:created>
  <dcterms:modified xsi:type="dcterms:W3CDTF">2007-04-27T07:04:47Z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