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'List1'!$A$1:$BF$5</definedName>
    <definedName name="Z_2F9E2AD3_EB9B_42C8_BC68_DDAFA08ECB09_.wvu.Cols" localSheetId="0" hidden="1">'List1'!$B:$C,'List1'!$H:$I,'List1'!$K:$K,'List1'!$N:$Z,'List1'!$AB:$AD,'List1'!$AI:$BE</definedName>
    <definedName name="Z_2F9E2AD3_EB9B_42C8_BC68_DDAFA08ECB09_.wvu.Rows" localSheetId="0" hidden="1">'List1'!$6:$48</definedName>
    <definedName name="Z_D7FE0533_7FF6_4778_B46C_E1C5CD9F4509_.wvu.Cols" localSheetId="0" hidden="1">'List1'!$B:$C,'List1'!$H:$I,'List1'!$K:$K,'List1'!$N:$Z,'List1'!$AB:$AD,'List1'!$AI:$BE</definedName>
    <definedName name="Z_D7FE0533_7FF6_4778_B46C_E1C5CD9F4509_.wvu.PrintArea" localSheetId="0" hidden="1">'List1'!$A$1:$BF$5</definedName>
    <definedName name="Z_D7FE0533_7FF6_4778_B46C_E1C5CD9F4509_.wvu.Rows" localSheetId="0" hidden="1">'List1'!$6:$48</definedName>
  </definedNames>
  <calcPr fullCalcOnLoad="1"/>
</workbook>
</file>

<file path=xl/sharedStrings.xml><?xml version="1.0" encoding="utf-8"?>
<sst xmlns="http://schemas.openxmlformats.org/spreadsheetml/2006/main" count="592" uniqueCount="280">
  <si>
    <t>3.4</t>
  </si>
  <si>
    <t xml:space="preserve">městský obvod </t>
  </si>
  <si>
    <t>?</t>
  </si>
  <si>
    <t>Poruba</t>
  </si>
  <si>
    <t>Prokešovo náměstí 8, Ostrava, 729 30 Ostrava</t>
  </si>
  <si>
    <t>599 480 111, info@moporuba.cz</t>
  </si>
  <si>
    <t>5.5</t>
  </si>
  <si>
    <t>92</t>
  </si>
  <si>
    <t>MSK 32319, 2946/97</t>
  </si>
  <si>
    <t>00297313</t>
  </si>
  <si>
    <t>Třinec</t>
  </si>
  <si>
    <t>Jablunkovská 160, Třinec, 739 61 Třinec</t>
  </si>
  <si>
    <t>558 306 111, sekretariat@trinecko.cz</t>
  </si>
  <si>
    <t>Rekonstrukce lesoparku v Třinci</t>
  </si>
  <si>
    <t>126</t>
  </si>
  <si>
    <t>MSK 32922, 2946/129</t>
  </si>
  <si>
    <t>Revitalizace oderského hřbitova</t>
  </si>
  <si>
    <t>Součet opatření 5.5</t>
  </si>
  <si>
    <t>Opatření 5.6 Prevence sesuvů a skslních řícení, monitorování geofaktorů a následků hornické činnosti a hodnocení neobnovitelných přírodních zdrojů včetně zdrojů podzemních vod</t>
  </si>
  <si>
    <t>158</t>
  </si>
  <si>
    <t>MSK 33125, 2946/163</t>
  </si>
  <si>
    <t>Fryštátská 72/1, Karviná, 733 24 Karviná-Fryštát</t>
  </si>
  <si>
    <t>596 389 619 nemec@karvina.org</t>
  </si>
  <si>
    <t>5.6</t>
  </si>
  <si>
    <t>Karviná-Fryštát - městská památková zóna - inženýrsko-geologický průzkum a monitoring</t>
  </si>
  <si>
    <t>Dokumentace pro vydání příslušného rozhodnutí</t>
  </si>
  <si>
    <t>Součet opatření  5.6</t>
  </si>
  <si>
    <t>Oblast 5 - příroda</t>
  </si>
  <si>
    <t>Nehodnocené žádosti</t>
  </si>
  <si>
    <t>33</t>
  </si>
  <si>
    <t>MSK 30905, 2946/38</t>
  </si>
  <si>
    <t>Projektová dokumentace na výstavbu odvodňovacího kanálu v Arnultovicích</t>
  </si>
  <si>
    <t>205</t>
  </si>
  <si>
    <t>MSK 33478, 2946/210</t>
  </si>
  <si>
    <t>00298212</t>
  </si>
  <si>
    <t>Nový Jičín</t>
  </si>
  <si>
    <t>Masarykovo náměstí 1, Nový Jičín, 741 01 Nový Jičín</t>
  </si>
  <si>
    <t>556 768 222, 603 889 309, podatelna@novyjicin-town.cz</t>
  </si>
  <si>
    <t>Kanalizace splašková - místní část Žilina u Nového Jičína II.etapa</t>
  </si>
  <si>
    <t>1.10.2006</t>
  </si>
  <si>
    <t>31.6.2007</t>
  </si>
  <si>
    <t>52</t>
  </si>
  <si>
    <t>MSK 32323, 2946/57</t>
  </si>
  <si>
    <t>Výstavba ČOV a rekonstrukce části kanalizace pro obec Štěpánkovice</t>
  </si>
  <si>
    <t>82</t>
  </si>
  <si>
    <t>MSK 32031, 2946/87</t>
  </si>
  <si>
    <t>558 341 040, 731 504 481, podatelna@pisek-obec.cz</t>
  </si>
  <si>
    <t>Rozšíření kanalizace -centrum obce</t>
  </si>
  <si>
    <t>46</t>
  </si>
  <si>
    <t>MSK 32316, 2946/51</t>
  </si>
  <si>
    <t>00300161</t>
  </si>
  <si>
    <t>Chuchelná</t>
  </si>
  <si>
    <t>Mírová 23, 747 24 Chuchelná</t>
  </si>
  <si>
    <t>tel.: 553 650 138, obec.chuchelna@tiscali.cz</t>
  </si>
  <si>
    <t>Protipovodňová opatření v území bývalého kravína a vepřína</t>
  </si>
  <si>
    <t>vypracování dokumentace pro územní a stavební povolení k výstavbě ochranné hráze</t>
  </si>
  <si>
    <t>75</t>
  </si>
  <si>
    <t>MSK 32325, 2946/80</t>
  </si>
  <si>
    <t>Slezská 520/13, Štěpánkovice, 747 28</t>
  </si>
  <si>
    <t>553 756 122, 724 180 669, b.ous@volny.cz</t>
  </si>
  <si>
    <t>Stavba poldru v obci Štěpánkovice - osada Svoboda</t>
  </si>
  <si>
    <t>Dokumentace ÚR, SP, jiná</t>
  </si>
  <si>
    <t>115</t>
  </si>
  <si>
    <t>MSK 33118, 2946/143</t>
  </si>
  <si>
    <t>Vřesina, potok Suhrady -úprava koryta</t>
  </si>
  <si>
    <t>29.2.2007</t>
  </si>
  <si>
    <t>1a</t>
  </si>
  <si>
    <t>MSK 23278, 2946/2</t>
  </si>
  <si>
    <t>00052001</t>
  </si>
  <si>
    <t>Bytové družstvo v Orlové</t>
  </si>
  <si>
    <t>družstvo</t>
  </si>
  <si>
    <t>Masarykova 1326, 735 14  Orlová - Lutyně</t>
  </si>
  <si>
    <t>596 540 110, bd.katauer@centrum.cz</t>
  </si>
  <si>
    <t>Zateplení obvodového pláště, výměna lodžiových oken, konstrukce umístění solár.kolektorů byt.domů č.p. 697 - 699, ul.Na stuchlíkovci, Orlová - Lutyně</t>
  </si>
  <si>
    <t>Projektová dokumentace pro stavební povolení pro zateplení, energetický audit, proj.dokumentace konstrukce …</t>
  </si>
  <si>
    <t>1.6.2006</t>
  </si>
  <si>
    <t>31.1.2007</t>
  </si>
  <si>
    <t>1b</t>
  </si>
  <si>
    <t>597 540 110, bd.katauer@centrum.cz</t>
  </si>
  <si>
    <t>Zateplení obvodového pláště, střechy, výměna lodžiových oken, energetický audit, konstrukce umístění solár. kolektorů byt.domů č.p. 783, 784 ul. Kpt. Jaroše, Orlová - Lutyně</t>
  </si>
  <si>
    <t>1c</t>
  </si>
  <si>
    <t>598 540 110, bd.katauer@centrum.cz</t>
  </si>
  <si>
    <t>Zateplení obvodového pláště, střechy, výměna lodžiových oken pro bytový dům č.p. 825, 826 na ul. Osvobození, Orlová - Lutyně</t>
  </si>
  <si>
    <t>Projektová dokumentace pro stavební povolení pro zateplení, proj.dokumentace konstrukce …</t>
  </si>
  <si>
    <t>1.8.2006</t>
  </si>
  <si>
    <t>30.11.2006</t>
  </si>
  <si>
    <t>1d</t>
  </si>
  <si>
    <t>599 540 110, bd.katauer@centrum.cz</t>
  </si>
  <si>
    <t>Zateplení obvodového pláště, výměna lodžiových oken, energetický audit pro bytový dům č.p. 1227 na ul. K. Dvořáčka, Orlová - Lutyně</t>
  </si>
  <si>
    <t>10.5.2006</t>
  </si>
  <si>
    <t>15.9.2006</t>
  </si>
  <si>
    <t>100</t>
  </si>
  <si>
    <t>MSK 32930, 2946/102</t>
  </si>
  <si>
    <t>Energetické manažerství</t>
  </si>
  <si>
    <t>Vypracování hodnotící zprávy</t>
  </si>
  <si>
    <t>119</t>
  </si>
  <si>
    <t>MSK 32978, 2946/123</t>
  </si>
  <si>
    <t>00299880</t>
  </si>
  <si>
    <t>Březová</t>
  </si>
  <si>
    <t>Březová 106, 747 44 Březová</t>
  </si>
  <si>
    <t>556 307 110, 724 182 959, oubrezova@cmail.cz</t>
  </si>
  <si>
    <t>3.?</t>
  </si>
  <si>
    <t>Plošná plynofikace obcí Gručovice a Jančí s napojením na DS Březová</t>
  </si>
  <si>
    <t>31.5.2007</t>
  </si>
  <si>
    <t>199</t>
  </si>
  <si>
    <t>MSK 32910, 2946/204</t>
  </si>
  <si>
    <t>Rekonstrukce zeleně parku na náměstí Družby v Ostravě -Porubě</t>
  </si>
  <si>
    <t>30.6.2007</t>
  </si>
  <si>
    <t>61</t>
  </si>
  <si>
    <t>MSK 32004, 2946/66</t>
  </si>
  <si>
    <t>Energeticky úsporné panelové domy v Karlovicích</t>
  </si>
  <si>
    <t>35</t>
  </si>
  <si>
    <t>MSK 31999, 2946/40</t>
  </si>
  <si>
    <t>tel.: 554 725 392, obeckarlovice@c-mail.cz</t>
  </si>
  <si>
    <t>Za Karlovice zelenější</t>
  </si>
  <si>
    <t>revitalizace sídelní zeleně</t>
  </si>
  <si>
    <t>31.11.2008</t>
  </si>
  <si>
    <t>62</t>
  </si>
  <si>
    <t>MSK 32003, 2946/67</t>
  </si>
  <si>
    <t>00296113</t>
  </si>
  <si>
    <t>Společné ekologické vytápění Obecního úřadu a ZŠ v Karlovicích</t>
  </si>
  <si>
    <t>73</t>
  </si>
  <si>
    <t>MSK 32040, 2946/78</t>
  </si>
  <si>
    <t>VODA</t>
  </si>
  <si>
    <t>DVA</t>
  </si>
  <si>
    <t xml:space="preserve">Celkové součty </t>
  </si>
  <si>
    <t>Celkové součty pro jednání k rozdělení dotací (bez nehodnocených žádostí)</t>
  </si>
  <si>
    <t>označení žadatele, kterému byla poskytnuta dotace z ŽPZ/03/2005</t>
  </si>
  <si>
    <t>označení žádosti navržené k podpoře</t>
  </si>
  <si>
    <t>označení žádosti nenevržené k podpoře</t>
  </si>
  <si>
    <t>označení žádostí, které nesplňují podmínky dotačního programu</t>
  </si>
  <si>
    <t>xxxxxxx</t>
  </si>
  <si>
    <t>označení žádostí,které byly vzaty zpět</t>
  </si>
  <si>
    <t xml:space="preserve">Odkanalizování části Vratimova </t>
  </si>
  <si>
    <r>
      <t xml:space="preserve">1.3.2007 - </t>
    </r>
    <r>
      <rPr>
        <b/>
        <sz val="12"/>
        <rFont val="Times New Roman CE"/>
        <family val="1"/>
      </rPr>
      <t>30.9.2008</t>
    </r>
  </si>
  <si>
    <t>Seznam dotací v rámci dotačního programu Podpora přípravy projektů v oblasti životního prostředí a zemědělství ŽPZ/03/2007 (pořadník žadatelů)</t>
  </si>
  <si>
    <t>Systém hodnocení</t>
  </si>
  <si>
    <t>Poř.</t>
  </si>
  <si>
    <t>poř. č. žádosti</t>
  </si>
  <si>
    <t>Číslo jednací, Spis. Značka  ŽPZ/xxxxx/2007/Dro/x</t>
  </si>
  <si>
    <t>IČ</t>
  </si>
  <si>
    <t xml:space="preserve">žadatel </t>
  </si>
  <si>
    <t>právní forma</t>
  </si>
  <si>
    <t xml:space="preserve">Adresa </t>
  </si>
  <si>
    <t>kontakt</t>
  </si>
  <si>
    <t>opatření</t>
  </si>
  <si>
    <t>název projektu - účelové určení</t>
  </si>
  <si>
    <t>bližší určení projektu</t>
  </si>
  <si>
    <t xml:space="preserve">celkové předpokládané uznatelné náklady projektu </t>
  </si>
  <si>
    <t xml:space="preserve">požadovaná výše dotace </t>
  </si>
  <si>
    <t>kontrolní součet uznatelných nákladů</t>
  </si>
  <si>
    <t>Dokumentace EIA</t>
  </si>
  <si>
    <t>DÚR</t>
  </si>
  <si>
    <t>DSP</t>
  </si>
  <si>
    <t>Energetický audit</t>
  </si>
  <si>
    <t>DÚR a DSP (není-li rozděleno)</t>
  </si>
  <si>
    <t>projektová dokumentace - ostatní</t>
  </si>
  <si>
    <t>Kontrolní součet neuznatel.   Nákladů</t>
  </si>
  <si>
    <t>Inženýrská činnost       DÚR, DSP</t>
  </si>
  <si>
    <t>Realizační dokumentace</t>
  </si>
  <si>
    <t>Tendrová dokumentace</t>
  </si>
  <si>
    <t>Žádost o dotaci ná násl. Realizaci</t>
  </si>
  <si>
    <t>jiné neuznatelné náklady</t>
  </si>
  <si>
    <t>Navrhovaná výše dotace</t>
  </si>
  <si>
    <r>
      <t xml:space="preserve">Navrhovaná výše dotace po zaokrouhlení </t>
    </r>
    <r>
      <rPr>
        <sz val="8"/>
        <rFont val="Times New Roman CE"/>
        <family val="1"/>
      </rPr>
      <t>(celé stokoruny směrem dolů)</t>
    </r>
  </si>
  <si>
    <t>maximální podíl dotace na uznatelných nákladech v %</t>
  </si>
  <si>
    <t>zahájení projektu</t>
  </si>
  <si>
    <t>ukončení projektu</t>
  </si>
  <si>
    <t>časové použití                   od - do**</t>
  </si>
  <si>
    <t>Formulář  Žádost (obecná část)</t>
  </si>
  <si>
    <t>Formulář Žádost (projektová část)</t>
  </si>
  <si>
    <t>Formulář Rozpočet</t>
  </si>
  <si>
    <t>Disketa, CD</t>
  </si>
  <si>
    <t>Stanovisko orgánu územního plánování</t>
  </si>
  <si>
    <t>Příloha 6.1</t>
  </si>
  <si>
    <t>Příloha 6.2</t>
  </si>
  <si>
    <t>Příloha 6.3</t>
  </si>
  <si>
    <t>Příloha 6.4</t>
  </si>
  <si>
    <t>Příloha 6.5</t>
  </si>
  <si>
    <t>Příloha 6.6</t>
  </si>
  <si>
    <t>Příloha 6.7</t>
  </si>
  <si>
    <t>Příloha 6.8</t>
  </si>
  <si>
    <t>Výzva ANO-NE</t>
  </si>
  <si>
    <t>Výzva odeslána</t>
  </si>
  <si>
    <t>Doplnění doručeno</t>
  </si>
  <si>
    <t>Způsobilá k dalšímu hodnocení ANO-NE</t>
  </si>
  <si>
    <t>Přínos pro ŽP        (max. 7)</t>
  </si>
  <si>
    <t>Posouzení řešení v dané lokalitě (max.4)</t>
  </si>
  <si>
    <t xml:space="preserve"> Posouzení územně plánovací princip (max.4)</t>
  </si>
  <si>
    <t>Kvalita zpracovaného projektu (max.5)</t>
  </si>
  <si>
    <t>Celkový počet bodů (max. 20)</t>
  </si>
  <si>
    <t>časové použití      od - do</t>
  </si>
  <si>
    <t>Opatření 1.1 Snížení znečištění vod</t>
  </si>
  <si>
    <t>Opatření 1.1.  Snížení znečičtění vod</t>
  </si>
  <si>
    <t>1.</t>
  </si>
  <si>
    <t>město</t>
  </si>
  <si>
    <t>1.1</t>
  </si>
  <si>
    <t>1.3.2007</t>
  </si>
  <si>
    <t>A</t>
  </si>
  <si>
    <t>N</t>
  </si>
  <si>
    <t>2.</t>
  </si>
  <si>
    <t>Dokumentace ÚR, SP</t>
  </si>
  <si>
    <t>3.</t>
  </si>
  <si>
    <t>1.5.2007</t>
  </si>
  <si>
    <t>4.</t>
  </si>
  <si>
    <t>projektová dokumentace pro územní řízení a stavební povolení</t>
  </si>
  <si>
    <t>1.4.2007</t>
  </si>
  <si>
    <t>x</t>
  </si>
  <si>
    <t>oznámení</t>
  </si>
  <si>
    <t>5.</t>
  </si>
  <si>
    <t>statutární město</t>
  </si>
  <si>
    <t>30.9.2008</t>
  </si>
  <si>
    <t>6.</t>
  </si>
  <si>
    <t>194</t>
  </si>
  <si>
    <t>MSK 32903, 2946/199</t>
  </si>
  <si>
    <t>00297372</t>
  </si>
  <si>
    <t>Vratimov</t>
  </si>
  <si>
    <t>Frýdecká 853, Vratimov, 739 32 Vratimov</t>
  </si>
  <si>
    <t>595 705 911, 724 179 166, meu@vratimov.cz</t>
  </si>
  <si>
    <t>Dokumentace EIA, ÚR, SP</t>
  </si>
  <si>
    <t xml:space="preserve">N </t>
  </si>
  <si>
    <t>7.</t>
  </si>
  <si>
    <t>obec</t>
  </si>
  <si>
    <t>8.</t>
  </si>
  <si>
    <t xml:space="preserve">A </t>
  </si>
  <si>
    <t>9.</t>
  </si>
  <si>
    <t>30.6.2008</t>
  </si>
  <si>
    <t>10.</t>
  </si>
  <si>
    <t>11.</t>
  </si>
  <si>
    <t>Dokumentace SP</t>
  </si>
  <si>
    <t>13.</t>
  </si>
  <si>
    <t>1.6.2007</t>
  </si>
  <si>
    <t>30.10.2008</t>
  </si>
  <si>
    <t>14.</t>
  </si>
  <si>
    <t>15.</t>
  </si>
  <si>
    <t>00297534</t>
  </si>
  <si>
    <t>Karviná</t>
  </si>
  <si>
    <t>16.</t>
  </si>
  <si>
    <t>31.8.2008</t>
  </si>
  <si>
    <t>17.</t>
  </si>
  <si>
    <t>00535982</t>
  </si>
  <si>
    <t>Písek</t>
  </si>
  <si>
    <t>Písek 51, 739 84 Písek</t>
  </si>
  <si>
    <t>18.</t>
  </si>
  <si>
    <t>19.</t>
  </si>
  <si>
    <t>31.12.2007</t>
  </si>
  <si>
    <t>00296139</t>
  </si>
  <si>
    <t>Podpořené projekty</t>
  </si>
  <si>
    <t>A?</t>
  </si>
  <si>
    <t>Vřesina</t>
  </si>
  <si>
    <t>Krnov</t>
  </si>
  <si>
    <t>Hlavní náměstí 1, Krnov, 794 01 Krnov</t>
  </si>
  <si>
    <t>554 697 508, 777 611 279, mskalka@mukrnov.cz</t>
  </si>
  <si>
    <t>Dokumentace ÚR</t>
  </si>
  <si>
    <t>00298221</t>
  </si>
  <si>
    <t>Odry</t>
  </si>
  <si>
    <t>Masarykovo náměstí 25, Odry, 742 35 Odry</t>
  </si>
  <si>
    <t>00635545</t>
  </si>
  <si>
    <t>Hlavní 24, Vřesina, 742 85</t>
  </si>
  <si>
    <t>595 031 069, 724 189 242, starosta@vresina-u-hlucina.cz</t>
  </si>
  <si>
    <t>00296074</t>
  </si>
  <si>
    <t>Jindřichov</t>
  </si>
  <si>
    <t>Jindřichov 58, 793 95 Město Albrechtice</t>
  </si>
  <si>
    <t>tel.: 554 641 129, ou.jindrichov@krnovsko.cz</t>
  </si>
  <si>
    <t>556 768 111, matusu@odry.cz</t>
  </si>
  <si>
    <t>Nepodpořené projekty</t>
  </si>
  <si>
    <t>Dokumentace ÚR,SP</t>
  </si>
  <si>
    <t>15.2.2007</t>
  </si>
  <si>
    <t>00296112</t>
  </si>
  <si>
    <t>Karlovice</t>
  </si>
  <si>
    <t>Karlovice 138, 793 23 Karlovice</t>
  </si>
  <si>
    <t>tel.: 554 725 390, obeckarlovice@c-mail.cz</t>
  </si>
  <si>
    <t>1.3</t>
  </si>
  <si>
    <t>00300756</t>
  </si>
  <si>
    <t>Štěpánkovice</t>
  </si>
  <si>
    <t>Slezská 520, 747 28 Štěpánkovice</t>
  </si>
  <si>
    <t>tel.: 553 675 122, b.ous@volny.cz (ous@volny.cz)</t>
  </si>
  <si>
    <t>00845451</t>
  </si>
  <si>
    <t>schválená výše uznatelných nákladů</t>
  </si>
  <si>
    <r>
      <t xml:space="preserve">schválená výše dotace </t>
    </r>
    <r>
      <rPr>
        <b/>
        <sz val="8"/>
        <rFont val="Times New Roman CE"/>
        <family val="1"/>
      </rPr>
      <t>(zaokrouhleno)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</si>
</sst>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color indexed="43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7"/>
      <name val="Times New Roman CE"/>
      <family val="0"/>
    </font>
    <font>
      <u val="single"/>
      <sz val="10.8"/>
      <color indexed="12"/>
      <name val="Times New Roman CE"/>
      <family val="0"/>
    </font>
    <font>
      <sz val="12"/>
      <color indexed="10"/>
      <name val="Times New Roman CE"/>
      <family val="0"/>
    </font>
    <font>
      <sz val="12"/>
      <color indexed="12"/>
      <name val="Times New Roman"/>
      <family val="1"/>
    </font>
    <font>
      <sz val="12"/>
      <color indexed="12"/>
      <name val="Times New Roman CE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7" xfId="0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 shrinkToFit="1"/>
    </xf>
    <xf numFmtId="14" fontId="8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wrapText="1"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/>
    </xf>
    <xf numFmtId="49" fontId="8" fillId="0" borderId="8" xfId="0" applyNumberFormat="1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vertical="center" wrapText="1" shrinkToFit="1"/>
    </xf>
    <xf numFmtId="3" fontId="8" fillId="0" borderId="8" xfId="0" applyNumberFormat="1" applyFont="1" applyFill="1" applyBorder="1" applyAlignment="1">
      <alignment horizontal="right" vertical="center" wrapText="1" shrinkToFit="1"/>
    </xf>
    <xf numFmtId="3" fontId="1" fillId="0" borderId="8" xfId="0" applyNumberFormat="1" applyFont="1" applyFill="1" applyBorder="1" applyAlignment="1">
      <alignment horizontal="right" vertical="center" wrapText="1" shrinkToFit="1"/>
    </xf>
    <xf numFmtId="3" fontId="9" fillId="0" borderId="8" xfId="0" applyNumberFormat="1" applyFont="1" applyFill="1" applyBorder="1" applyAlignment="1">
      <alignment horizontal="right" vertical="center" wrapText="1" shrinkToFit="1"/>
    </xf>
    <xf numFmtId="10" fontId="1" fillId="0" borderId="8" xfId="0" applyNumberFormat="1" applyFont="1" applyFill="1" applyBorder="1" applyAlignment="1">
      <alignment horizontal="center" vertical="center" wrapText="1" shrinkToFit="1"/>
    </xf>
    <xf numFmtId="3" fontId="9" fillId="0" borderId="8" xfId="0" applyNumberFormat="1" applyFont="1" applyFill="1" applyBorder="1" applyAlignment="1">
      <alignment vertical="center" wrapText="1" shrinkToFit="1"/>
    </xf>
    <xf numFmtId="10" fontId="8" fillId="0" borderId="8" xfId="0" applyNumberFormat="1" applyFont="1" applyFill="1" applyBorder="1" applyAlignment="1">
      <alignment horizontal="center" vertical="center" wrapText="1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vertical="center" wrapText="1" shrinkToFit="1"/>
    </xf>
    <xf numFmtId="49" fontId="1" fillId="0" borderId="8" xfId="0" applyNumberFormat="1" applyFont="1" applyFill="1" applyBorder="1" applyAlignment="1">
      <alignment horizontal="left" vertical="center" wrapText="1" shrinkToFit="1"/>
    </xf>
    <xf numFmtId="49" fontId="1" fillId="0" borderId="8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3" fontId="3" fillId="0" borderId="8" xfId="0" applyNumberFormat="1" applyFont="1" applyFill="1" applyBorder="1" applyAlignment="1">
      <alignment vertical="center" wrapText="1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3" fontId="9" fillId="0" borderId="8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wrapText="1" shrinkToFit="1"/>
    </xf>
    <xf numFmtId="0" fontId="1" fillId="0" borderId="2" xfId="0" applyFont="1" applyBorder="1" applyAlignment="1">
      <alignment horizontal="center" vertical="center" wrapText="1" shrinkToFit="1"/>
    </xf>
    <xf numFmtId="49" fontId="9" fillId="4" borderId="13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 wrapText="1" shrinkToFit="1"/>
    </xf>
    <xf numFmtId="49" fontId="8" fillId="4" borderId="16" xfId="0" applyNumberFormat="1" applyFont="1" applyFill="1" applyBorder="1" applyAlignment="1">
      <alignment horizontal="left" vertical="center" wrapText="1" shrinkToFit="1"/>
    </xf>
    <xf numFmtId="49" fontId="8" fillId="4" borderId="16" xfId="0" applyNumberFormat="1" applyFont="1" applyFill="1" applyBorder="1" applyAlignment="1">
      <alignment horizontal="center" vertical="center" wrapText="1" shrinkToFit="1"/>
    </xf>
    <xf numFmtId="3" fontId="8" fillId="4" borderId="16" xfId="0" applyNumberFormat="1" applyFont="1" applyFill="1" applyBorder="1" applyAlignment="1">
      <alignment horizontal="right" vertical="center" wrapText="1" shrinkToFit="1"/>
    </xf>
    <xf numFmtId="3" fontId="1" fillId="4" borderId="16" xfId="0" applyNumberFormat="1" applyFont="1" applyFill="1" applyBorder="1" applyAlignment="1">
      <alignment horizontal="right" vertical="center" wrapText="1" shrinkToFit="1"/>
    </xf>
    <xf numFmtId="3" fontId="9" fillId="4" borderId="16" xfId="0" applyNumberFormat="1" applyFont="1" applyFill="1" applyBorder="1" applyAlignment="1">
      <alignment horizontal="right" vertical="center" wrapText="1" shrinkToFit="1"/>
    </xf>
    <xf numFmtId="10" fontId="1" fillId="4" borderId="16" xfId="0" applyNumberFormat="1" applyFont="1" applyFill="1" applyBorder="1" applyAlignment="1">
      <alignment horizontal="center" vertical="center" wrapText="1" shrinkToFit="1"/>
    </xf>
    <xf numFmtId="3" fontId="9" fillId="4" borderId="16" xfId="0" applyNumberFormat="1" applyFont="1" applyFill="1" applyBorder="1" applyAlignment="1">
      <alignment vertical="center" wrapText="1" shrinkToFit="1"/>
    </xf>
    <xf numFmtId="14" fontId="8" fillId="4" borderId="16" xfId="0" applyNumberFormat="1" applyFont="1" applyFill="1" applyBorder="1" applyAlignment="1">
      <alignment horizontal="center" vertical="center" wrapText="1" shrinkToFit="1"/>
    </xf>
    <xf numFmtId="49" fontId="1" fillId="4" borderId="16" xfId="0" applyNumberFormat="1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wrapText="1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49" fontId="8" fillId="5" borderId="8" xfId="0" applyNumberFormat="1" applyFont="1" applyFill="1" applyBorder="1" applyAlignment="1">
      <alignment horizontal="center" vertical="center" wrapText="1" shrinkToFit="1"/>
    </xf>
    <xf numFmtId="49" fontId="8" fillId="5" borderId="8" xfId="0" applyNumberFormat="1" applyFont="1" applyFill="1" applyBorder="1" applyAlignment="1">
      <alignment horizontal="left" vertical="center" wrapText="1" shrinkToFit="1"/>
    </xf>
    <xf numFmtId="0" fontId="8" fillId="5" borderId="8" xfId="0" applyFont="1" applyFill="1" applyBorder="1" applyAlignment="1">
      <alignment vertical="center" wrapText="1" shrinkToFit="1"/>
    </xf>
    <xf numFmtId="3" fontId="8" fillId="5" borderId="8" xfId="0" applyNumberFormat="1" applyFont="1" applyFill="1" applyBorder="1" applyAlignment="1">
      <alignment horizontal="right" vertical="center" wrapText="1" shrinkToFit="1"/>
    </xf>
    <xf numFmtId="3" fontId="1" fillId="5" borderId="8" xfId="0" applyNumberFormat="1" applyFont="1" applyFill="1" applyBorder="1" applyAlignment="1">
      <alignment horizontal="right" vertical="center" wrapText="1" shrinkToFit="1"/>
    </xf>
    <xf numFmtId="3" fontId="9" fillId="5" borderId="8" xfId="0" applyNumberFormat="1" applyFont="1" applyFill="1" applyBorder="1" applyAlignment="1">
      <alignment horizontal="right" vertical="center" wrapText="1" shrinkToFit="1"/>
    </xf>
    <xf numFmtId="10" fontId="1" fillId="5" borderId="8" xfId="0" applyNumberFormat="1" applyFont="1" applyFill="1" applyBorder="1" applyAlignment="1">
      <alignment horizontal="center" vertical="center" wrapText="1" shrinkToFit="1"/>
    </xf>
    <xf numFmtId="3" fontId="9" fillId="5" borderId="8" xfId="0" applyNumberFormat="1" applyFont="1" applyFill="1" applyBorder="1" applyAlignment="1">
      <alignment vertical="center" wrapText="1" shrinkToFit="1"/>
    </xf>
    <xf numFmtId="10" fontId="8" fillId="5" borderId="8" xfId="0" applyNumberFormat="1" applyFont="1" applyFill="1" applyBorder="1" applyAlignment="1">
      <alignment horizontal="center" vertical="center" wrapText="1" shrinkToFit="1"/>
    </xf>
    <xf numFmtId="49" fontId="1" fillId="5" borderId="8" xfId="0" applyNumberFormat="1" applyFont="1" applyFill="1" applyBorder="1" applyAlignment="1">
      <alignment horizontal="center" vertical="center" shrinkToFit="1"/>
    </xf>
    <xf numFmtId="14" fontId="8" fillId="5" borderId="8" xfId="0" applyNumberFormat="1" applyFont="1" applyFill="1" applyBorder="1" applyAlignment="1">
      <alignment horizontal="center" vertical="center" wrapText="1" shrinkToFit="1"/>
    </xf>
    <xf numFmtId="0" fontId="1" fillId="5" borderId="8" xfId="0" applyFont="1" applyFill="1" applyBorder="1" applyAlignment="1">
      <alignment horizontal="center" vertical="center" wrapText="1" shrinkToFit="1"/>
    </xf>
    <xf numFmtId="0" fontId="3" fillId="5" borderId="8" xfId="0" applyFont="1" applyFill="1" applyBorder="1" applyAlignment="1">
      <alignment horizontal="center" vertical="center" wrapText="1" shrinkToFit="1"/>
    </xf>
    <xf numFmtId="49" fontId="8" fillId="6" borderId="8" xfId="0" applyNumberFormat="1" applyFont="1" applyFill="1" applyBorder="1" applyAlignment="1">
      <alignment horizontal="center" vertical="center" wrapText="1" shrinkToFit="1"/>
    </xf>
    <xf numFmtId="49" fontId="9" fillId="4" borderId="9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wrapText="1" shrinkToFit="1"/>
    </xf>
    <xf numFmtId="49" fontId="8" fillId="4" borderId="8" xfId="0" applyNumberFormat="1" applyFont="1" applyFill="1" applyBorder="1" applyAlignment="1">
      <alignment horizontal="left" vertical="center" wrapText="1" shrinkToFit="1"/>
    </xf>
    <xf numFmtId="49" fontId="8" fillId="4" borderId="8" xfId="0" applyNumberFormat="1" applyFont="1" applyFill="1" applyBorder="1" applyAlignment="1">
      <alignment horizontal="center" vertical="center" wrapText="1" shrinkToFit="1"/>
    </xf>
    <xf numFmtId="3" fontId="8" fillId="4" borderId="8" xfId="0" applyNumberFormat="1" applyFont="1" applyFill="1" applyBorder="1" applyAlignment="1">
      <alignment horizontal="right" vertical="center" wrapText="1" shrinkToFit="1"/>
    </xf>
    <xf numFmtId="3" fontId="1" fillId="4" borderId="8" xfId="0" applyNumberFormat="1" applyFont="1" applyFill="1" applyBorder="1" applyAlignment="1">
      <alignment horizontal="right" vertical="center" wrapText="1" shrinkToFit="1"/>
    </xf>
    <xf numFmtId="3" fontId="9" fillId="4" borderId="8" xfId="0" applyNumberFormat="1" applyFont="1" applyFill="1" applyBorder="1" applyAlignment="1">
      <alignment horizontal="right" vertical="center" wrapText="1" shrinkToFit="1"/>
    </xf>
    <xf numFmtId="10" fontId="1" fillId="4" borderId="8" xfId="0" applyNumberFormat="1" applyFont="1" applyFill="1" applyBorder="1" applyAlignment="1">
      <alignment horizontal="center" vertical="center" wrapText="1" shrinkToFit="1"/>
    </xf>
    <xf numFmtId="3" fontId="9" fillId="4" borderId="8" xfId="0" applyNumberFormat="1" applyFont="1" applyFill="1" applyBorder="1" applyAlignment="1">
      <alignment vertical="center" wrapText="1" shrinkToFit="1"/>
    </xf>
    <xf numFmtId="14" fontId="8" fillId="4" borderId="8" xfId="0" applyNumberFormat="1" applyFont="1" applyFill="1" applyBorder="1" applyAlignment="1">
      <alignment horizontal="center" vertical="center" wrapText="1" shrinkToFit="1"/>
    </xf>
    <xf numFmtId="49" fontId="1" fillId="4" borderId="8" xfId="0" applyNumberFormat="1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 shrinkToFit="1"/>
    </xf>
    <xf numFmtId="49" fontId="8" fillId="7" borderId="8" xfId="0" applyNumberFormat="1" applyFont="1" applyFill="1" applyBorder="1" applyAlignment="1">
      <alignment vertical="center" wrapText="1" shrinkToFit="1"/>
    </xf>
    <xf numFmtId="49" fontId="8" fillId="7" borderId="8" xfId="0" applyNumberFormat="1" applyFont="1" applyFill="1" applyBorder="1" applyAlignment="1">
      <alignment horizontal="left" vertical="center" wrapText="1" shrinkToFit="1"/>
    </xf>
    <xf numFmtId="49" fontId="8" fillId="7" borderId="8" xfId="0" applyNumberFormat="1" applyFont="1" applyFill="1" applyBorder="1" applyAlignment="1">
      <alignment horizontal="center" vertical="center" wrapText="1" shrinkToFit="1"/>
    </xf>
    <xf numFmtId="14" fontId="8" fillId="7" borderId="8" xfId="0" applyNumberFormat="1" applyFont="1" applyFill="1" applyBorder="1" applyAlignment="1">
      <alignment horizontal="center" vertical="center" wrapText="1" shrinkToFit="1"/>
    </xf>
    <xf numFmtId="49" fontId="1" fillId="7" borderId="8" xfId="0" applyNumberFormat="1" applyFont="1" applyFill="1" applyBorder="1" applyAlignment="1">
      <alignment horizontal="center" vertical="center" shrinkToFit="1"/>
    </xf>
    <xf numFmtId="0" fontId="1" fillId="7" borderId="8" xfId="0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49" fontId="9" fillId="4" borderId="18" xfId="0" applyNumberFormat="1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49" fontId="8" fillId="5" borderId="8" xfId="0" applyNumberFormat="1" applyFont="1" applyFill="1" applyBorder="1" applyAlignment="1">
      <alignment vertical="center" wrapText="1" shrinkToFit="1"/>
    </xf>
    <xf numFmtId="49" fontId="9" fillId="3" borderId="21" xfId="0" applyNumberFormat="1" applyFont="1" applyFill="1" applyBorder="1" applyAlignment="1">
      <alignment horizontal="left" vertical="center"/>
    </xf>
    <xf numFmtId="49" fontId="9" fillId="3" borderId="22" xfId="0" applyNumberFormat="1" applyFont="1" applyFill="1" applyBorder="1" applyAlignment="1">
      <alignment horizontal="left" vertical="center" shrinkToFit="1"/>
    </xf>
    <xf numFmtId="49" fontId="9" fillId="3" borderId="23" xfId="0" applyNumberFormat="1" applyFont="1" applyFill="1" applyBorder="1" applyAlignment="1">
      <alignment horizontal="left" vertical="center" shrinkToFit="1"/>
    </xf>
    <xf numFmtId="49" fontId="8" fillId="3" borderId="24" xfId="0" applyNumberFormat="1" applyFont="1" applyFill="1" applyBorder="1" applyAlignment="1">
      <alignment vertical="center" wrapText="1" shrinkToFit="1"/>
    </xf>
    <xf numFmtId="49" fontId="8" fillId="3" borderId="24" xfId="0" applyNumberFormat="1" applyFont="1" applyFill="1" applyBorder="1" applyAlignment="1">
      <alignment horizontal="left" vertical="center" wrapText="1" shrinkToFit="1"/>
    </xf>
    <xf numFmtId="49" fontId="8" fillId="3" borderId="24" xfId="0" applyNumberFormat="1" applyFont="1" applyFill="1" applyBorder="1" applyAlignment="1">
      <alignment horizontal="center" vertical="center" wrapText="1" shrinkToFit="1"/>
    </xf>
    <xf numFmtId="3" fontId="9" fillId="3" borderId="24" xfId="0" applyNumberFormat="1" applyFont="1" applyFill="1" applyBorder="1" applyAlignment="1">
      <alignment horizontal="right" vertical="center" wrapText="1" shrinkToFit="1"/>
    </xf>
    <xf numFmtId="10" fontId="1" fillId="3" borderId="24" xfId="0" applyNumberFormat="1" applyFont="1" applyFill="1" applyBorder="1" applyAlignment="1">
      <alignment horizontal="center" vertical="center" wrapText="1" shrinkToFit="1"/>
    </xf>
    <xf numFmtId="14" fontId="8" fillId="3" borderId="24" xfId="0" applyNumberFormat="1" applyFont="1" applyFill="1" applyBorder="1" applyAlignment="1">
      <alignment horizontal="center" vertical="center" wrapText="1" shrinkToFit="1"/>
    </xf>
    <xf numFmtId="49" fontId="1" fillId="3" borderId="24" xfId="0" applyNumberFormat="1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wrapText="1" shrinkToFit="1"/>
    </xf>
    <xf numFmtId="0" fontId="3" fillId="3" borderId="24" xfId="0" applyFont="1" applyFill="1" applyBorder="1" applyAlignment="1">
      <alignment horizontal="center" vertical="center" wrapText="1" shrinkToFit="1"/>
    </xf>
    <xf numFmtId="49" fontId="9" fillId="0" borderId="25" xfId="0" applyNumberFormat="1" applyFont="1" applyFill="1" applyBorder="1" applyAlignment="1">
      <alignment horizontal="left" vertical="center" shrinkToFit="1"/>
    </xf>
    <xf numFmtId="49" fontId="8" fillId="0" borderId="25" xfId="0" applyNumberFormat="1" applyFont="1" applyFill="1" applyBorder="1" applyAlignment="1">
      <alignment vertical="center" wrapText="1" shrinkToFit="1"/>
    </xf>
    <xf numFmtId="49" fontId="8" fillId="0" borderId="25" xfId="0" applyNumberFormat="1" applyFont="1" applyFill="1" applyBorder="1" applyAlignment="1">
      <alignment horizontal="left" vertical="center" wrapText="1" shrinkToFit="1"/>
    </xf>
    <xf numFmtId="49" fontId="8" fillId="0" borderId="25" xfId="0" applyNumberFormat="1" applyFont="1" applyFill="1" applyBorder="1" applyAlignment="1">
      <alignment horizontal="center" vertical="center" wrapText="1" shrinkToFit="1"/>
    </xf>
    <xf numFmtId="3" fontId="9" fillId="0" borderId="25" xfId="0" applyNumberFormat="1" applyFont="1" applyFill="1" applyBorder="1" applyAlignment="1">
      <alignment horizontal="right" vertical="center" wrapText="1" shrinkToFit="1"/>
    </xf>
    <xf numFmtId="10" fontId="1" fillId="0" borderId="25" xfId="0" applyNumberFormat="1" applyFont="1" applyFill="1" applyBorder="1" applyAlignment="1">
      <alignment horizontal="center" vertical="center" wrapText="1" shrinkToFit="1"/>
    </xf>
    <xf numFmtId="14" fontId="8" fillId="0" borderId="25" xfId="0" applyNumberFormat="1" applyFont="1" applyFill="1" applyBorder="1" applyAlignment="1">
      <alignment horizontal="center" vertical="center" wrapText="1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49" fontId="9" fillId="4" borderId="26" xfId="0" applyNumberFormat="1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2" fillId="0" borderId="2" xfId="0" applyFont="1" applyBorder="1" applyAlignment="1">
      <alignment horizontal="center" vertical="center" wrapText="1" shrinkToFit="1"/>
    </xf>
    <xf numFmtId="49" fontId="8" fillId="8" borderId="8" xfId="0" applyNumberFormat="1" applyFont="1" applyFill="1" applyBorder="1" applyAlignment="1">
      <alignment horizontal="center" vertical="center" wrapText="1" shrinkToFit="1"/>
    </xf>
    <xf numFmtId="49" fontId="8" fillId="8" borderId="8" xfId="0" applyNumberFormat="1" applyFont="1" applyFill="1" applyBorder="1" applyAlignment="1">
      <alignment horizontal="left" vertical="center" wrapText="1" shrinkToFit="1"/>
    </xf>
    <xf numFmtId="3" fontId="1" fillId="9" borderId="8" xfId="0" applyNumberFormat="1" applyFont="1" applyFill="1" applyBorder="1" applyAlignment="1">
      <alignment horizontal="right" vertical="center" wrapText="1" shrinkToFit="1"/>
    </xf>
    <xf numFmtId="3" fontId="8" fillId="9" borderId="8" xfId="0" applyNumberFormat="1" applyFont="1" applyFill="1" applyBorder="1" applyAlignment="1">
      <alignment horizontal="right" vertical="center" wrapText="1" shrinkToFit="1"/>
    </xf>
    <xf numFmtId="0" fontId="8" fillId="7" borderId="8" xfId="0" applyFont="1" applyFill="1" applyBorder="1" applyAlignment="1">
      <alignment vertical="center" wrapText="1" shrinkToFit="1"/>
    </xf>
    <xf numFmtId="0" fontId="0" fillId="0" borderId="8" xfId="0" applyBorder="1" applyAlignment="1">
      <alignment/>
    </xf>
    <xf numFmtId="0" fontId="1" fillId="8" borderId="0" xfId="0" applyFont="1" applyFill="1" applyAlignment="1">
      <alignment wrapText="1" shrinkToFit="1"/>
    </xf>
    <xf numFmtId="49" fontId="13" fillId="0" borderId="8" xfId="0" applyNumberFormat="1" applyFont="1" applyFill="1" applyBorder="1" applyAlignment="1">
      <alignment horizontal="center" vertical="center" wrapText="1" shrinkToFit="1"/>
    </xf>
    <xf numFmtId="49" fontId="13" fillId="7" borderId="8" xfId="0" applyNumberFormat="1" applyFont="1" applyFill="1" applyBorder="1" applyAlignment="1">
      <alignment horizontal="left" vertical="center" wrapText="1" shrinkToFit="1"/>
    </xf>
    <xf numFmtId="49" fontId="13" fillId="0" borderId="8" xfId="0" applyNumberFormat="1" applyFont="1" applyFill="1" applyBorder="1" applyAlignment="1">
      <alignment vertical="center" wrapText="1" shrinkToFit="1"/>
    </xf>
    <xf numFmtId="49" fontId="13" fillId="0" borderId="8" xfId="0" applyNumberFormat="1" applyFont="1" applyFill="1" applyBorder="1" applyAlignment="1">
      <alignment horizontal="left" vertical="center" wrapText="1" shrinkToFit="1"/>
    </xf>
    <xf numFmtId="3" fontId="13" fillId="0" borderId="8" xfId="0" applyNumberFormat="1" applyFont="1" applyFill="1" applyBorder="1" applyAlignment="1">
      <alignment horizontal="right" vertical="center" wrapText="1" shrinkToFit="1"/>
    </xf>
    <xf numFmtId="3" fontId="14" fillId="9" borderId="8" xfId="0" applyNumberFormat="1" applyFont="1" applyFill="1" applyBorder="1" applyAlignment="1">
      <alignment horizontal="right" vertical="center" wrapText="1" shrinkToFit="1"/>
    </xf>
    <xf numFmtId="3" fontId="13" fillId="9" borderId="8" xfId="0" applyNumberFormat="1" applyFont="1" applyFill="1" applyBorder="1" applyAlignment="1">
      <alignment horizontal="right" vertical="center" wrapText="1" shrinkToFit="1"/>
    </xf>
    <xf numFmtId="3" fontId="13" fillId="5" borderId="8" xfId="0" applyNumberFormat="1" applyFont="1" applyFill="1" applyBorder="1" applyAlignment="1">
      <alignment horizontal="right" vertical="center" wrapText="1" shrinkToFit="1"/>
    </xf>
    <xf numFmtId="3" fontId="14" fillId="0" borderId="8" xfId="0" applyNumberFormat="1" applyFont="1" applyFill="1" applyBorder="1" applyAlignment="1">
      <alignment horizontal="right" vertical="center" wrapText="1" shrinkToFit="1"/>
    </xf>
    <xf numFmtId="3" fontId="15" fillId="0" borderId="8" xfId="0" applyNumberFormat="1" applyFont="1" applyFill="1" applyBorder="1" applyAlignment="1">
      <alignment horizontal="right" vertical="center" wrapText="1" shrinkToFit="1"/>
    </xf>
    <xf numFmtId="10" fontId="14" fillId="0" borderId="8" xfId="0" applyNumberFormat="1" applyFont="1" applyFill="1" applyBorder="1" applyAlignment="1">
      <alignment horizontal="center" vertical="center" wrapText="1" shrinkToFit="1"/>
    </xf>
    <xf numFmtId="14" fontId="13" fillId="0" borderId="8" xfId="0" applyNumberFormat="1" applyFont="1" applyFill="1" applyBorder="1" applyAlignment="1">
      <alignment horizontal="center" vertical="center" wrapText="1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0" xfId="0" applyFont="1" applyAlignment="1">
      <alignment wrapText="1" shrinkToFit="1"/>
    </xf>
    <xf numFmtId="3" fontId="15" fillId="0" borderId="8" xfId="0" applyNumberFormat="1" applyFont="1" applyFill="1" applyBorder="1" applyAlignment="1">
      <alignment vertical="center" wrapText="1" shrinkToFit="1"/>
    </xf>
    <xf numFmtId="49" fontId="9" fillId="3" borderId="10" xfId="0" applyNumberFormat="1" applyFont="1" applyFill="1" applyBorder="1" applyAlignment="1">
      <alignment horizontal="left" vertical="center"/>
    </xf>
    <xf numFmtId="49" fontId="9" fillId="3" borderId="10" xfId="0" applyNumberFormat="1" applyFont="1" applyFill="1" applyBorder="1" applyAlignment="1">
      <alignment horizontal="left" vertical="center" shrinkToFit="1"/>
    </xf>
    <xf numFmtId="49" fontId="9" fillId="3" borderId="11" xfId="0" applyNumberFormat="1" applyFont="1" applyFill="1" applyBorder="1" applyAlignment="1">
      <alignment horizontal="left" vertical="center" shrinkToFit="1"/>
    </xf>
    <xf numFmtId="49" fontId="8" fillId="3" borderId="8" xfId="0" applyNumberFormat="1" applyFont="1" applyFill="1" applyBorder="1" applyAlignment="1">
      <alignment vertical="center" wrapText="1" shrinkToFit="1"/>
    </xf>
    <xf numFmtId="49" fontId="8" fillId="3" borderId="16" xfId="0" applyNumberFormat="1" applyFont="1" applyFill="1" applyBorder="1" applyAlignment="1">
      <alignment horizontal="left" vertical="center" wrapText="1" shrinkToFit="1"/>
    </xf>
    <xf numFmtId="49" fontId="8" fillId="3" borderId="16" xfId="0" applyNumberFormat="1" applyFont="1" applyFill="1" applyBorder="1" applyAlignment="1">
      <alignment horizontal="center" vertical="center" wrapText="1" shrinkToFit="1"/>
    </xf>
    <xf numFmtId="49" fontId="8" fillId="3" borderId="13" xfId="0" applyNumberFormat="1" applyFont="1" applyFill="1" applyBorder="1" applyAlignment="1">
      <alignment horizontal="left" vertical="center" wrapText="1" shrinkToFit="1"/>
    </xf>
    <xf numFmtId="3" fontId="9" fillId="3" borderId="13" xfId="0" applyNumberFormat="1" applyFont="1" applyFill="1" applyBorder="1" applyAlignment="1">
      <alignment horizontal="right" vertical="center" wrapText="1" shrinkToFit="1"/>
    </xf>
    <xf numFmtId="10" fontId="1" fillId="3" borderId="16" xfId="0" applyNumberFormat="1" applyFont="1" applyFill="1" applyBorder="1" applyAlignment="1">
      <alignment horizontal="center" vertical="center" wrapText="1" shrinkToFit="1"/>
    </xf>
    <xf numFmtId="3" fontId="3" fillId="3" borderId="8" xfId="0" applyNumberFormat="1" applyFont="1" applyFill="1" applyBorder="1" applyAlignment="1">
      <alignment vertical="center" wrapText="1" shrinkToFit="1"/>
    </xf>
    <xf numFmtId="14" fontId="8" fillId="3" borderId="13" xfId="0" applyNumberFormat="1" applyFont="1" applyFill="1" applyBorder="1" applyAlignment="1">
      <alignment horizontal="center" vertical="center" wrapText="1" shrinkToFit="1"/>
    </xf>
    <xf numFmtId="49" fontId="1" fillId="3" borderId="13" xfId="0" applyNumberFormat="1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 shrinkToFit="1"/>
    </xf>
    <xf numFmtId="49" fontId="9" fillId="10" borderId="29" xfId="0" applyNumberFormat="1" applyFont="1" applyFill="1" applyBorder="1" applyAlignment="1">
      <alignment horizontal="left" vertical="center"/>
    </xf>
    <xf numFmtId="49" fontId="9" fillId="10" borderId="10" xfId="0" applyNumberFormat="1" applyFont="1" applyFill="1" applyBorder="1" applyAlignment="1">
      <alignment horizontal="left" vertical="center" shrinkToFit="1"/>
    </xf>
    <xf numFmtId="49" fontId="9" fillId="10" borderId="30" xfId="0" applyNumberFormat="1" applyFont="1" applyFill="1" applyBorder="1" applyAlignment="1">
      <alignment horizontal="left" vertical="center" shrinkToFit="1"/>
    </xf>
    <xf numFmtId="0" fontId="16" fillId="10" borderId="31" xfId="0" applyFont="1" applyFill="1" applyBorder="1" applyAlignment="1">
      <alignment vertical="center" wrapText="1" shrinkToFit="1"/>
    </xf>
    <xf numFmtId="49" fontId="8" fillId="10" borderId="16" xfId="0" applyNumberFormat="1" applyFont="1" applyFill="1" applyBorder="1" applyAlignment="1">
      <alignment horizontal="left" vertical="center" wrapText="1" shrinkToFit="1"/>
    </xf>
    <xf numFmtId="49" fontId="1" fillId="10" borderId="16" xfId="0" applyNumberFormat="1" applyFont="1" applyFill="1" applyBorder="1" applyAlignment="1">
      <alignment horizontal="center" vertical="center" wrapText="1" shrinkToFit="1"/>
    </xf>
    <xf numFmtId="49" fontId="8" fillId="10" borderId="13" xfId="0" applyNumberFormat="1" applyFont="1" applyFill="1" applyBorder="1" applyAlignment="1">
      <alignment horizontal="left" vertical="center" wrapText="1" shrinkToFit="1"/>
    </xf>
    <xf numFmtId="3" fontId="3" fillId="10" borderId="13" xfId="0" applyNumberFormat="1" applyFont="1" applyFill="1" applyBorder="1" applyAlignment="1">
      <alignment horizontal="right" vertical="center" wrapText="1" shrinkToFit="1"/>
    </xf>
    <xf numFmtId="10" fontId="1" fillId="10" borderId="16" xfId="0" applyNumberFormat="1" applyFont="1" applyFill="1" applyBorder="1" applyAlignment="1">
      <alignment horizontal="center" vertical="center" wrapText="1" shrinkToFit="1"/>
    </xf>
    <xf numFmtId="3" fontId="3" fillId="10" borderId="8" xfId="0" applyNumberFormat="1" applyFont="1" applyFill="1" applyBorder="1" applyAlignment="1">
      <alignment vertical="center" wrapText="1" shrinkToFit="1"/>
    </xf>
    <xf numFmtId="14" fontId="17" fillId="10" borderId="13" xfId="0" applyNumberFormat="1" applyFont="1" applyFill="1" applyBorder="1" applyAlignment="1">
      <alignment horizontal="center" vertical="center" wrapText="1" shrinkToFit="1"/>
    </xf>
    <xf numFmtId="49" fontId="1" fillId="10" borderId="13" xfId="0" applyNumberFormat="1" applyFont="1" applyFill="1" applyBorder="1" applyAlignment="1">
      <alignment horizontal="center" vertical="center" shrinkToFit="1"/>
    </xf>
    <xf numFmtId="14" fontId="8" fillId="10" borderId="13" xfId="0" applyNumberFormat="1" applyFont="1" applyFill="1" applyBorder="1" applyAlignment="1">
      <alignment horizontal="center" vertical="center" wrapText="1" shrinkToFit="1"/>
    </xf>
    <xf numFmtId="0" fontId="12" fillId="10" borderId="16" xfId="0" applyFont="1" applyFill="1" applyBorder="1" applyAlignment="1">
      <alignment horizontal="center" vertical="center" wrapText="1" shrinkToFit="1"/>
    </xf>
    <xf numFmtId="0" fontId="12" fillId="10" borderId="13" xfId="0" applyFont="1" applyFill="1" applyBorder="1" applyAlignment="1">
      <alignment horizontal="center" vertical="center" wrapText="1" shrinkToFit="1"/>
    </xf>
    <xf numFmtId="0" fontId="18" fillId="10" borderId="32" xfId="0" applyFont="1" applyFill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49" fontId="9" fillId="11" borderId="2" xfId="0" applyNumberFormat="1" applyFont="1" applyFill="1" applyBorder="1" applyAlignment="1">
      <alignment horizontal="left" vertical="center"/>
    </xf>
    <xf numFmtId="49" fontId="9" fillId="11" borderId="0" xfId="0" applyNumberFormat="1" applyFont="1" applyFill="1" applyBorder="1" applyAlignment="1">
      <alignment horizontal="left" vertical="center" shrinkToFit="1"/>
    </xf>
    <xf numFmtId="49" fontId="9" fillId="11" borderId="33" xfId="0" applyNumberFormat="1" applyFont="1" applyFill="1" applyBorder="1" applyAlignment="1">
      <alignment vertical="center" shrinkToFit="1"/>
    </xf>
    <xf numFmtId="49" fontId="8" fillId="11" borderId="16" xfId="0" applyNumberFormat="1" applyFont="1" applyFill="1" applyBorder="1" applyAlignment="1">
      <alignment horizontal="left" vertical="center" wrapText="1" shrinkToFit="1"/>
    </xf>
    <xf numFmtId="49" fontId="1" fillId="11" borderId="16" xfId="0" applyNumberFormat="1" applyFont="1" applyFill="1" applyBorder="1" applyAlignment="1">
      <alignment horizontal="center" vertical="center" wrapText="1" shrinkToFit="1"/>
    </xf>
    <xf numFmtId="49" fontId="8" fillId="11" borderId="13" xfId="0" applyNumberFormat="1" applyFont="1" applyFill="1" applyBorder="1" applyAlignment="1">
      <alignment horizontal="left" vertical="center" wrapText="1" shrinkToFit="1"/>
    </xf>
    <xf numFmtId="3" fontId="3" fillId="11" borderId="13" xfId="0" applyNumberFormat="1" applyFont="1" applyFill="1" applyBorder="1" applyAlignment="1">
      <alignment horizontal="right" vertical="center" wrapText="1" shrinkToFit="1"/>
    </xf>
    <xf numFmtId="10" fontId="1" fillId="11" borderId="16" xfId="0" applyNumberFormat="1" applyFont="1" applyFill="1" applyBorder="1" applyAlignment="1">
      <alignment horizontal="center" vertical="center" wrapText="1" shrinkToFit="1"/>
    </xf>
    <xf numFmtId="3" fontId="3" fillId="11" borderId="8" xfId="0" applyNumberFormat="1" applyFont="1" applyFill="1" applyBorder="1" applyAlignment="1">
      <alignment vertical="center" wrapText="1" shrinkToFit="1"/>
    </xf>
    <xf numFmtId="14" fontId="17" fillId="11" borderId="13" xfId="0" applyNumberFormat="1" applyFont="1" applyFill="1" applyBorder="1" applyAlignment="1">
      <alignment horizontal="center" vertical="center" wrapText="1" shrinkToFit="1"/>
    </xf>
    <xf numFmtId="49" fontId="1" fillId="11" borderId="13" xfId="0" applyNumberFormat="1" applyFont="1" applyFill="1" applyBorder="1" applyAlignment="1">
      <alignment horizontal="center" vertical="center" shrinkToFit="1"/>
    </xf>
    <xf numFmtId="14" fontId="8" fillId="11" borderId="13" xfId="0" applyNumberFormat="1" applyFont="1" applyFill="1" applyBorder="1" applyAlignment="1">
      <alignment horizontal="center" vertical="center" wrapText="1" shrinkToFit="1"/>
    </xf>
    <xf numFmtId="0" fontId="12" fillId="11" borderId="16" xfId="0" applyFont="1" applyFill="1" applyBorder="1" applyAlignment="1">
      <alignment horizontal="center" vertical="center" wrapText="1" shrinkToFit="1"/>
    </xf>
    <xf numFmtId="0" fontId="12" fillId="11" borderId="13" xfId="0" applyFont="1" applyFill="1" applyBorder="1" applyAlignment="1">
      <alignment horizontal="center" vertical="center" wrapText="1" shrinkToFit="1"/>
    </xf>
    <xf numFmtId="0" fontId="18" fillId="11" borderId="3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0" fillId="6" borderId="0" xfId="0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9" borderId="0" xfId="0" applyFill="1" applyBorder="1" applyAlignment="1">
      <alignment shrinkToFit="1"/>
    </xf>
    <xf numFmtId="0" fontId="0" fillId="0" borderId="2" xfId="0" applyBorder="1" applyAlignment="1">
      <alignment horizontal="center" vertical="center"/>
    </xf>
    <xf numFmtId="0" fontId="0" fillId="5" borderId="0" xfId="0" applyFill="1" applyBorder="1" applyAlignment="1">
      <alignment shrinkToFit="1"/>
    </xf>
    <xf numFmtId="0" fontId="0" fillId="8" borderId="0" xfId="0" applyFill="1" applyBorder="1" applyAlignment="1">
      <alignment shrinkToFit="1"/>
    </xf>
    <xf numFmtId="0" fontId="14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34" xfId="0" applyFont="1" applyFill="1" applyBorder="1" applyAlignment="1">
      <alignment horizontal="center" vertical="center" wrapText="1" shrinkToFit="1"/>
    </xf>
    <xf numFmtId="49" fontId="8" fillId="0" borderId="35" xfId="0" applyNumberFormat="1" applyFont="1" applyFill="1" applyBorder="1" applyAlignment="1">
      <alignment horizontal="center" vertical="center" wrapText="1" shrinkToFit="1"/>
    </xf>
    <xf numFmtId="49" fontId="8" fillId="0" borderId="35" xfId="0" applyNumberFormat="1" applyFont="1" applyFill="1" applyBorder="1" applyAlignment="1">
      <alignment horizontal="left" vertical="center" wrapText="1" shrinkToFit="1"/>
    </xf>
    <xf numFmtId="0" fontId="8" fillId="0" borderId="35" xfId="0" applyFont="1" applyFill="1" applyBorder="1" applyAlignment="1">
      <alignment vertical="center" wrapText="1" shrinkToFit="1"/>
    </xf>
    <xf numFmtId="49" fontId="9" fillId="0" borderId="35" xfId="0" applyNumberFormat="1" applyFont="1" applyFill="1" applyBorder="1" applyAlignment="1">
      <alignment horizontal="left" vertical="center" wrapText="1" shrinkToFit="1"/>
    </xf>
    <xf numFmtId="3" fontId="8" fillId="0" borderId="35" xfId="0" applyNumberFormat="1" applyFont="1" applyFill="1" applyBorder="1" applyAlignment="1">
      <alignment horizontal="right" vertical="center" wrapText="1" shrinkToFit="1"/>
    </xf>
    <xf numFmtId="3" fontId="1" fillId="0" borderId="35" xfId="0" applyNumberFormat="1" applyFont="1" applyFill="1" applyBorder="1" applyAlignment="1">
      <alignment horizontal="right" vertical="center" wrapText="1" shrinkToFit="1"/>
    </xf>
    <xf numFmtId="3" fontId="9" fillId="0" borderId="35" xfId="0" applyNumberFormat="1" applyFont="1" applyFill="1" applyBorder="1" applyAlignment="1">
      <alignment horizontal="right" vertical="center" wrapText="1" shrinkToFit="1"/>
    </xf>
    <xf numFmtId="10" fontId="1" fillId="0" borderId="35" xfId="0" applyNumberFormat="1" applyFont="1" applyFill="1" applyBorder="1" applyAlignment="1">
      <alignment horizontal="center" vertical="center" wrapText="1" shrinkToFit="1"/>
    </xf>
    <xf numFmtId="3" fontId="8" fillId="0" borderId="35" xfId="0" applyNumberFormat="1" applyFont="1" applyFill="1" applyBorder="1" applyAlignment="1">
      <alignment vertical="center" wrapText="1" shrinkToFit="1"/>
    </xf>
    <xf numFmtId="10" fontId="8" fillId="0" borderId="35" xfId="0" applyNumberFormat="1" applyFont="1" applyFill="1" applyBorder="1" applyAlignment="1">
      <alignment horizontal="center" vertical="center" wrapText="1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14" fontId="8" fillId="0" borderId="35" xfId="0" applyNumberFormat="1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 horizontal="center" vertical="center" wrapText="1" shrinkToFit="1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5266"/>
  <sheetViews>
    <sheetView tabSelected="1" zoomScale="75" zoomScaleNormal="75" workbookViewId="0" topLeftCell="A1">
      <selection activeCell="L4" sqref="L4"/>
    </sheetView>
  </sheetViews>
  <sheetFormatPr defaultColWidth="9.00390625" defaultRowHeight="12.75"/>
  <cols>
    <col min="1" max="1" width="5.125" style="230" customWidth="1"/>
    <col min="2" max="2" width="9.25390625" style="0" hidden="1" customWidth="1"/>
    <col min="3" max="3" width="22.375" style="0" hidden="1" customWidth="1"/>
    <col min="4" max="4" width="12.00390625" style="0" customWidth="1"/>
    <col min="5" max="5" width="23.375" style="0" customWidth="1"/>
    <col min="6" max="6" width="13.125" style="0" customWidth="1"/>
    <col min="7" max="7" width="24.375" style="231" customWidth="1"/>
    <col min="8" max="8" width="26.125" style="0" hidden="1" customWidth="1"/>
    <col min="9" max="9" width="11.00390625" style="0" hidden="1" customWidth="1"/>
    <col min="10" max="10" width="30.875" style="0" customWidth="1"/>
    <col min="11" max="11" width="23.25390625" style="0" hidden="1" customWidth="1"/>
    <col min="12" max="12" width="17.125" style="0" customWidth="1"/>
    <col min="13" max="13" width="15.625" style="0" customWidth="1"/>
    <col min="14" max="14" width="14.00390625" style="0" hidden="1" customWidth="1"/>
    <col min="15" max="15" width="11.00390625" style="0" hidden="1" customWidth="1"/>
    <col min="16" max="16" width="12.375" style="0" hidden="1" customWidth="1"/>
    <col min="17" max="17" width="13.25390625" style="0" hidden="1" customWidth="1"/>
    <col min="18" max="18" width="12.625" style="0" hidden="1" customWidth="1"/>
    <col min="19" max="19" width="11.625" style="0" hidden="1" customWidth="1"/>
    <col min="20" max="20" width="12.75390625" style="0" hidden="1" customWidth="1"/>
    <col min="21" max="21" width="13.00390625" style="0" hidden="1" customWidth="1"/>
    <col min="22" max="22" width="13.625" style="0" hidden="1" customWidth="1"/>
    <col min="23" max="23" width="13.25390625" style="0" hidden="1" customWidth="1"/>
    <col min="24" max="24" width="11.125" style="0" hidden="1" customWidth="1"/>
    <col min="25" max="25" width="12.125" style="0" hidden="1" customWidth="1"/>
    <col min="26" max="26" width="11.25390625" style="0" hidden="1" customWidth="1"/>
    <col min="27" max="27" width="14.25390625" style="0" customWidth="1"/>
    <col min="28" max="28" width="13.75390625" style="0" hidden="1" customWidth="1"/>
    <col min="29" max="29" width="15.875" style="0" hidden="1" customWidth="1"/>
    <col min="30" max="30" width="15.00390625" style="0" hidden="1" customWidth="1"/>
    <col min="31" max="31" width="15.25390625" style="0" customWidth="1"/>
    <col min="32" max="32" width="14.875" style="0" customWidth="1"/>
    <col min="33" max="33" width="14.125" style="0" customWidth="1"/>
    <col min="34" max="34" width="13.75390625" style="0" customWidth="1"/>
    <col min="35" max="53" width="10.25390625" style="0" hidden="1" customWidth="1"/>
    <col min="54" max="55" width="10.625" style="0" hidden="1" customWidth="1"/>
    <col min="56" max="56" width="10.875" style="0" hidden="1" customWidth="1"/>
    <col min="57" max="57" width="10.25390625" style="0" hidden="1" customWidth="1"/>
    <col min="58" max="58" width="12.25390625" style="233" customWidth="1"/>
    <col min="59" max="59" width="18.00390625" style="0" customWidth="1"/>
  </cols>
  <sheetData>
    <row r="1" spans="1:92" ht="18.75">
      <c r="A1" s="3"/>
      <c r="B1" s="4"/>
      <c r="C1" s="4"/>
      <c r="D1" s="4"/>
      <c r="E1" s="5" t="s">
        <v>135</v>
      </c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7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8"/>
      <c r="BA1" s="7"/>
      <c r="BB1" s="7"/>
      <c r="BC1" s="7"/>
      <c r="BD1" s="7"/>
      <c r="BE1" s="7"/>
      <c r="BF1" s="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CK1" s="9"/>
      <c r="CL1" s="9"/>
      <c r="CM1" s="9"/>
      <c r="CN1" s="9"/>
    </row>
    <row r="2" spans="1:92" ht="16.5" thickBot="1">
      <c r="A2" s="3"/>
      <c r="B2" s="1"/>
      <c r="C2" s="1"/>
      <c r="D2" s="10"/>
      <c r="E2" s="11"/>
      <c r="F2" s="12"/>
      <c r="G2" s="11"/>
      <c r="H2" s="11"/>
      <c r="I2" s="13"/>
      <c r="J2" s="14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4"/>
      <c r="AC2" s="14"/>
      <c r="AD2" s="14"/>
      <c r="AE2" s="14"/>
      <c r="AF2" s="7"/>
      <c r="AG2" s="14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8" t="s">
        <v>136</v>
      </c>
      <c r="BA2" s="7"/>
      <c r="BB2" s="7"/>
      <c r="BC2" s="7"/>
      <c r="BD2" s="7"/>
      <c r="BE2" s="7"/>
      <c r="BF2" s="2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CK2" s="9"/>
      <c r="CL2" s="9"/>
      <c r="CM2" s="9"/>
      <c r="CN2" s="9"/>
    </row>
    <row r="3" spans="1:92" ht="160.5" customHeight="1">
      <c r="A3" s="19" t="s">
        <v>137</v>
      </c>
      <c r="B3" s="20" t="s">
        <v>138</v>
      </c>
      <c r="C3" s="20" t="s">
        <v>139</v>
      </c>
      <c r="D3" s="21" t="s">
        <v>140</v>
      </c>
      <c r="E3" s="21" t="s">
        <v>141</v>
      </c>
      <c r="F3" s="21" t="s">
        <v>142</v>
      </c>
      <c r="G3" s="22" t="s">
        <v>143</v>
      </c>
      <c r="H3" s="21" t="s">
        <v>144</v>
      </c>
      <c r="I3" s="21" t="s">
        <v>145</v>
      </c>
      <c r="J3" s="21" t="s">
        <v>146</v>
      </c>
      <c r="K3" s="21" t="s">
        <v>147</v>
      </c>
      <c r="L3" s="21" t="s">
        <v>148</v>
      </c>
      <c r="M3" s="21" t="s">
        <v>149</v>
      </c>
      <c r="N3" s="23" t="s">
        <v>150</v>
      </c>
      <c r="O3" s="23" t="s">
        <v>151</v>
      </c>
      <c r="P3" s="23" t="s">
        <v>152</v>
      </c>
      <c r="Q3" s="23" t="s">
        <v>153</v>
      </c>
      <c r="R3" s="23" t="s">
        <v>154</v>
      </c>
      <c r="S3" s="23" t="s">
        <v>155</v>
      </c>
      <c r="T3" s="23" t="s">
        <v>156</v>
      </c>
      <c r="U3" s="23" t="s">
        <v>157</v>
      </c>
      <c r="V3" s="23" t="s">
        <v>158</v>
      </c>
      <c r="W3" s="23" t="s">
        <v>159</v>
      </c>
      <c r="X3" s="23" t="s">
        <v>160</v>
      </c>
      <c r="Y3" s="23" t="s">
        <v>161</v>
      </c>
      <c r="Z3" s="23" t="s">
        <v>162</v>
      </c>
      <c r="AA3" s="21" t="s">
        <v>278</v>
      </c>
      <c r="AB3" s="21" t="s">
        <v>163</v>
      </c>
      <c r="AC3" s="21" t="s">
        <v>164</v>
      </c>
      <c r="AD3" s="21" t="s">
        <v>165</v>
      </c>
      <c r="AE3" s="21" t="s">
        <v>279</v>
      </c>
      <c r="AF3" s="21" t="s">
        <v>165</v>
      </c>
      <c r="AG3" s="21" t="s">
        <v>166</v>
      </c>
      <c r="AH3" s="21" t="s">
        <v>167</v>
      </c>
      <c r="AI3" s="24" t="s">
        <v>168</v>
      </c>
      <c r="AJ3" s="24" t="s">
        <v>169</v>
      </c>
      <c r="AK3" s="24" t="s">
        <v>170</v>
      </c>
      <c r="AL3" s="24" t="s">
        <v>171</v>
      </c>
      <c r="AM3" s="24" t="s">
        <v>172</v>
      </c>
      <c r="AN3" s="24" t="s">
        <v>173</v>
      </c>
      <c r="AO3" s="24" t="s">
        <v>174</v>
      </c>
      <c r="AP3" s="24" t="s">
        <v>175</v>
      </c>
      <c r="AQ3" s="24" t="s">
        <v>176</v>
      </c>
      <c r="AR3" s="24" t="s">
        <v>177</v>
      </c>
      <c r="AS3" s="24" t="s">
        <v>178</v>
      </c>
      <c r="AT3" s="24" t="s">
        <v>179</v>
      </c>
      <c r="AU3" s="24" t="s">
        <v>180</v>
      </c>
      <c r="AV3" s="24" t="s">
        <v>181</v>
      </c>
      <c r="AW3" s="24" t="s">
        <v>182</v>
      </c>
      <c r="AX3" s="24" t="s">
        <v>183</v>
      </c>
      <c r="AY3" s="24" t="s">
        <v>184</v>
      </c>
      <c r="AZ3" s="24" t="s">
        <v>185</v>
      </c>
      <c r="BA3" s="24" t="s">
        <v>186</v>
      </c>
      <c r="BB3" s="24" t="s">
        <v>187</v>
      </c>
      <c r="BC3" s="24" t="s">
        <v>188</v>
      </c>
      <c r="BD3" s="24" t="s">
        <v>189</v>
      </c>
      <c r="BE3" s="24" t="s">
        <v>190</v>
      </c>
      <c r="BF3" s="25" t="s">
        <v>191</v>
      </c>
      <c r="BG3" s="26"/>
      <c r="CK3" s="9"/>
      <c r="CL3" s="9"/>
      <c r="CM3" s="9"/>
      <c r="CN3" s="9"/>
    </row>
    <row r="4" spans="1:92" ht="33" customHeight="1">
      <c r="A4" s="27" t="s">
        <v>192</v>
      </c>
      <c r="B4" s="28" t="s">
        <v>193</v>
      </c>
      <c r="C4" s="29"/>
      <c r="D4" s="30"/>
      <c r="E4" s="30"/>
      <c r="F4" s="30"/>
      <c r="G4" s="31"/>
      <c r="H4" s="30"/>
      <c r="I4" s="30"/>
      <c r="J4" s="30"/>
      <c r="K4" s="30"/>
      <c r="L4" s="30"/>
      <c r="M4" s="30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3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5"/>
      <c r="BG4" s="26"/>
      <c r="CK4" s="9"/>
      <c r="CL4" s="9"/>
      <c r="CM4" s="9"/>
      <c r="CN4" s="9"/>
    </row>
    <row r="5" spans="1:92" s="42" customFormat="1" ht="46.5" customHeight="1" thickBot="1">
      <c r="A5" s="235" t="s">
        <v>212</v>
      </c>
      <c r="B5" s="236" t="s">
        <v>213</v>
      </c>
      <c r="C5" s="236" t="s">
        <v>214</v>
      </c>
      <c r="D5" s="236" t="s">
        <v>215</v>
      </c>
      <c r="E5" s="237" t="s">
        <v>216</v>
      </c>
      <c r="F5" s="236" t="s">
        <v>195</v>
      </c>
      <c r="G5" s="238" t="s">
        <v>217</v>
      </c>
      <c r="H5" s="237" t="s">
        <v>218</v>
      </c>
      <c r="I5" s="236" t="s">
        <v>196</v>
      </c>
      <c r="J5" s="239" t="s">
        <v>133</v>
      </c>
      <c r="K5" s="237" t="s">
        <v>219</v>
      </c>
      <c r="L5" s="240">
        <v>1785600</v>
      </c>
      <c r="M5" s="240">
        <v>1339200</v>
      </c>
      <c r="N5" s="241">
        <f>SUM(O5:T5)</f>
        <v>1785600</v>
      </c>
      <c r="O5" s="240">
        <v>76800</v>
      </c>
      <c r="P5" s="240">
        <v>816000</v>
      </c>
      <c r="Q5" s="240">
        <v>892800</v>
      </c>
      <c r="R5" s="240"/>
      <c r="S5" s="240"/>
      <c r="T5" s="240"/>
      <c r="U5" s="240">
        <f>SUM(V5:Z5)</f>
        <v>0</v>
      </c>
      <c r="V5" s="240"/>
      <c r="W5" s="240"/>
      <c r="X5" s="240"/>
      <c r="Y5" s="240"/>
      <c r="Z5" s="240"/>
      <c r="AA5" s="241">
        <v>1785600</v>
      </c>
      <c r="AB5" s="242">
        <v>1339200</v>
      </c>
      <c r="AC5" s="242">
        <v>1339200</v>
      </c>
      <c r="AD5" s="243">
        <v>0.75</v>
      </c>
      <c r="AE5" s="244">
        <v>1339200</v>
      </c>
      <c r="AF5" s="245">
        <f>(AE5/L5)</f>
        <v>0.75</v>
      </c>
      <c r="AG5" s="246" t="s">
        <v>197</v>
      </c>
      <c r="AH5" s="247" t="s">
        <v>238</v>
      </c>
      <c r="AI5" s="248"/>
      <c r="AJ5" s="248" t="s">
        <v>198</v>
      </c>
      <c r="AK5" s="248" t="s">
        <v>198</v>
      </c>
      <c r="AL5" s="248" t="s">
        <v>198</v>
      </c>
      <c r="AM5" s="248" t="s">
        <v>198</v>
      </c>
      <c r="AN5" s="248" t="s">
        <v>198</v>
      </c>
      <c r="AO5" s="248"/>
      <c r="AP5" s="248"/>
      <c r="AQ5" s="248"/>
      <c r="AR5" s="248" t="s">
        <v>198</v>
      </c>
      <c r="AS5" s="248" t="s">
        <v>198</v>
      </c>
      <c r="AT5" s="248" t="s">
        <v>198</v>
      </c>
      <c r="AU5" s="248" t="s">
        <v>220</v>
      </c>
      <c r="AV5" s="248" t="s">
        <v>198</v>
      </c>
      <c r="AW5" s="248" t="s">
        <v>198</v>
      </c>
      <c r="AX5" s="248">
        <v>39146</v>
      </c>
      <c r="AY5" s="248">
        <v>39148</v>
      </c>
      <c r="AZ5" s="248" t="s">
        <v>198</v>
      </c>
      <c r="BA5" s="249">
        <v>6</v>
      </c>
      <c r="BB5" s="249">
        <v>2</v>
      </c>
      <c r="BC5" s="249">
        <v>4</v>
      </c>
      <c r="BD5" s="249">
        <v>5</v>
      </c>
      <c r="BE5" s="250">
        <f>SUM(BA5:BD5)</f>
        <v>17</v>
      </c>
      <c r="BF5" s="251" t="s">
        <v>134</v>
      </c>
      <c r="BG5" s="40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</row>
    <row r="6" spans="1:92" ht="15.75" hidden="1">
      <c r="A6" s="60"/>
      <c r="B6" s="61" t="s">
        <v>247</v>
      </c>
      <c r="C6" s="62"/>
      <c r="D6" s="62"/>
      <c r="E6" s="62"/>
      <c r="F6" s="63"/>
      <c r="G6" s="64"/>
      <c r="H6" s="65"/>
      <c r="I6" s="66"/>
      <c r="J6" s="65"/>
      <c r="K6" s="65"/>
      <c r="L6" s="67"/>
      <c r="M6" s="67"/>
      <c r="N6" s="68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9"/>
      <c r="AC6" s="69"/>
      <c r="AD6" s="70"/>
      <c r="AE6" s="71" t="e">
        <f>SUM(#REF!)</f>
        <v>#REF!</v>
      </c>
      <c r="AF6" s="72"/>
      <c r="AG6" s="73"/>
      <c r="AH6" s="73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4"/>
      <c r="BB6" s="74"/>
      <c r="BC6" s="74"/>
      <c r="BD6" s="74"/>
      <c r="BE6" s="75"/>
      <c r="BF6" s="76"/>
      <c r="BG6" s="55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</row>
    <row r="7" spans="1:92" ht="31.5" hidden="1">
      <c r="A7" s="60" t="s">
        <v>225</v>
      </c>
      <c r="B7" s="36" t="s">
        <v>7</v>
      </c>
      <c r="C7" s="36" t="s">
        <v>8</v>
      </c>
      <c r="D7" s="77" t="s">
        <v>9</v>
      </c>
      <c r="E7" s="78" t="s">
        <v>10</v>
      </c>
      <c r="F7" s="77" t="s">
        <v>195</v>
      </c>
      <c r="G7" s="79" t="s">
        <v>11</v>
      </c>
      <c r="H7" s="78" t="s">
        <v>12</v>
      </c>
      <c r="I7" s="77" t="s">
        <v>6</v>
      </c>
      <c r="J7" s="78" t="s">
        <v>13</v>
      </c>
      <c r="K7" s="78" t="s">
        <v>229</v>
      </c>
      <c r="L7" s="80">
        <v>450000</v>
      </c>
      <c r="M7" s="80">
        <v>330000</v>
      </c>
      <c r="N7" s="81">
        <f>SUM(O7:T7)</f>
        <v>450000</v>
      </c>
      <c r="O7" s="80"/>
      <c r="P7" s="80"/>
      <c r="Q7" s="80">
        <v>450000</v>
      </c>
      <c r="R7" s="80"/>
      <c r="S7" s="80"/>
      <c r="T7" s="80"/>
      <c r="U7" s="80">
        <f>SUM(V7:Z7)</f>
        <v>0</v>
      </c>
      <c r="V7" s="80"/>
      <c r="W7" s="80"/>
      <c r="X7" s="80"/>
      <c r="Y7" s="80"/>
      <c r="Z7" s="80"/>
      <c r="AA7" s="81">
        <v>450000</v>
      </c>
      <c r="AB7" s="82">
        <v>330000</v>
      </c>
      <c r="AC7" s="82">
        <v>330000</v>
      </c>
      <c r="AD7" s="83">
        <v>0.73</v>
      </c>
      <c r="AE7" s="84">
        <v>330000</v>
      </c>
      <c r="AF7" s="85">
        <f>(AE7/L7)</f>
        <v>0.7333333333333333</v>
      </c>
      <c r="AG7" s="86" t="s">
        <v>197</v>
      </c>
      <c r="AH7" s="86" t="s">
        <v>245</v>
      </c>
      <c r="AI7" s="87"/>
      <c r="AJ7" s="87" t="s">
        <v>198</v>
      </c>
      <c r="AK7" s="87" t="s">
        <v>198</v>
      </c>
      <c r="AL7" s="87" t="s">
        <v>198</v>
      </c>
      <c r="AM7" s="87" t="s">
        <v>198</v>
      </c>
      <c r="AN7" s="87" t="s">
        <v>198</v>
      </c>
      <c r="AO7" s="87"/>
      <c r="AP7" s="87"/>
      <c r="AQ7" s="87"/>
      <c r="AR7" s="87" t="s">
        <v>198</v>
      </c>
      <c r="AS7" s="87" t="s">
        <v>198</v>
      </c>
      <c r="AT7" s="87" t="s">
        <v>198</v>
      </c>
      <c r="AU7" s="87" t="s">
        <v>198</v>
      </c>
      <c r="AV7" s="87" t="s">
        <v>198</v>
      </c>
      <c r="AW7" s="87" t="s">
        <v>199</v>
      </c>
      <c r="AX7" s="87"/>
      <c r="AY7" s="87"/>
      <c r="AZ7" s="87"/>
      <c r="BA7" s="88">
        <v>1</v>
      </c>
      <c r="BB7" s="88">
        <v>4</v>
      </c>
      <c r="BC7" s="88">
        <v>4</v>
      </c>
      <c r="BD7" s="88">
        <v>5</v>
      </c>
      <c r="BE7" s="89">
        <f>SUM(BA7:BD7)</f>
        <v>14</v>
      </c>
      <c r="BF7" s="76"/>
      <c r="BG7" s="55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</row>
    <row r="8" spans="1:92" ht="31.5" hidden="1">
      <c r="A8" s="60" t="s">
        <v>227</v>
      </c>
      <c r="B8" s="90" t="s">
        <v>14</v>
      </c>
      <c r="C8" s="36" t="s">
        <v>15</v>
      </c>
      <c r="D8" s="77" t="s">
        <v>254</v>
      </c>
      <c r="E8" s="78" t="s">
        <v>255</v>
      </c>
      <c r="F8" s="77" t="s">
        <v>195</v>
      </c>
      <c r="G8" s="79" t="s">
        <v>256</v>
      </c>
      <c r="H8" s="78" t="s">
        <v>264</v>
      </c>
      <c r="I8" s="77" t="s">
        <v>6</v>
      </c>
      <c r="J8" s="78" t="s">
        <v>16</v>
      </c>
      <c r="K8" s="78" t="s">
        <v>201</v>
      </c>
      <c r="L8" s="80">
        <v>400000</v>
      </c>
      <c r="M8" s="80">
        <v>300000</v>
      </c>
      <c r="N8" s="81">
        <f>SUM(O8:T8)</f>
        <v>400000</v>
      </c>
      <c r="O8" s="80"/>
      <c r="P8" s="80">
        <v>240000</v>
      </c>
      <c r="Q8" s="80">
        <v>160000</v>
      </c>
      <c r="R8" s="80"/>
      <c r="S8" s="80"/>
      <c r="T8" s="80"/>
      <c r="U8" s="80">
        <f>SUM(V8:Z8)</f>
        <v>0</v>
      </c>
      <c r="V8" s="80"/>
      <c r="W8" s="80"/>
      <c r="X8" s="80"/>
      <c r="Y8" s="80"/>
      <c r="Z8" s="80"/>
      <c r="AA8" s="81">
        <v>400000</v>
      </c>
      <c r="AB8" s="82">
        <v>300000</v>
      </c>
      <c r="AC8" s="82">
        <v>300000</v>
      </c>
      <c r="AD8" s="83">
        <v>0.75</v>
      </c>
      <c r="AE8" s="84">
        <v>300000</v>
      </c>
      <c r="AF8" s="85">
        <f>(AE8/L8)</f>
        <v>0.75</v>
      </c>
      <c r="AG8" s="86" t="s">
        <v>206</v>
      </c>
      <c r="AH8" s="86" t="s">
        <v>245</v>
      </c>
      <c r="AI8" s="87"/>
      <c r="AJ8" s="87" t="s">
        <v>198</v>
      </c>
      <c r="AK8" s="87" t="s">
        <v>198</v>
      </c>
      <c r="AL8" s="87" t="s">
        <v>198</v>
      </c>
      <c r="AM8" s="87" t="s">
        <v>198</v>
      </c>
      <c r="AN8" s="87" t="s">
        <v>198</v>
      </c>
      <c r="AO8" s="87"/>
      <c r="AP8" s="87"/>
      <c r="AQ8" s="87"/>
      <c r="AR8" s="87" t="s">
        <v>198</v>
      </c>
      <c r="AS8" s="87" t="s">
        <v>198</v>
      </c>
      <c r="AT8" s="87" t="s">
        <v>198</v>
      </c>
      <c r="AU8" s="87" t="s">
        <v>198</v>
      </c>
      <c r="AV8" s="87" t="s">
        <v>198</v>
      </c>
      <c r="AW8" s="87" t="s">
        <v>208</v>
      </c>
      <c r="AX8" s="87">
        <v>39148</v>
      </c>
      <c r="AY8" s="87"/>
      <c r="AZ8" s="87" t="s">
        <v>198</v>
      </c>
      <c r="BA8" s="88">
        <v>3</v>
      </c>
      <c r="BB8" s="88">
        <v>2</v>
      </c>
      <c r="BC8" s="88">
        <v>3</v>
      </c>
      <c r="BD8" s="88">
        <v>4</v>
      </c>
      <c r="BE8" s="89">
        <f>SUM(BA8:BD8)</f>
        <v>12</v>
      </c>
      <c r="BF8" s="76"/>
      <c r="BG8" s="55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</row>
    <row r="9" spans="1:92" ht="15.75" hidden="1">
      <c r="A9" s="60"/>
      <c r="B9" s="91" t="s">
        <v>265</v>
      </c>
      <c r="C9" s="92"/>
      <c r="D9" s="92"/>
      <c r="E9" s="92"/>
      <c r="F9" s="93"/>
      <c r="G9" s="94"/>
      <c r="H9" s="95"/>
      <c r="I9" s="96"/>
      <c r="J9" s="95"/>
      <c r="K9" s="95"/>
      <c r="L9" s="97"/>
      <c r="M9" s="97"/>
      <c r="N9" s="98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99"/>
      <c r="AC9" s="99"/>
      <c r="AD9" s="100"/>
      <c r="AE9" s="101">
        <f>SUM(AE7:AE8)</f>
        <v>630000</v>
      </c>
      <c r="AF9" s="102"/>
      <c r="AG9" s="103"/>
      <c r="AH9" s="103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4"/>
      <c r="BB9" s="104"/>
      <c r="BC9" s="104"/>
      <c r="BD9" s="104"/>
      <c r="BE9" s="105"/>
      <c r="BF9" s="76"/>
      <c r="BG9" s="5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</row>
    <row r="10" spans="1:92" ht="47.25" customHeight="1" hidden="1" thickBot="1">
      <c r="A10" s="60"/>
      <c r="B10" s="106" t="s">
        <v>17</v>
      </c>
      <c r="C10" s="57"/>
      <c r="D10" s="57"/>
      <c r="E10" s="57"/>
      <c r="F10" s="107"/>
      <c r="G10" s="108"/>
      <c r="H10" s="109"/>
      <c r="I10" s="110"/>
      <c r="J10" s="109"/>
      <c r="K10" s="43"/>
      <c r="L10" s="58">
        <f aca="true" t="shared" si="0" ref="L10:AC10">SUM(L6:L8)</f>
        <v>850000</v>
      </c>
      <c r="M10" s="58">
        <f t="shared" si="0"/>
        <v>630000</v>
      </c>
      <c r="N10" s="58">
        <f t="shared" si="0"/>
        <v>850000</v>
      </c>
      <c r="O10" s="58">
        <f t="shared" si="0"/>
        <v>0</v>
      </c>
      <c r="P10" s="58">
        <f t="shared" si="0"/>
        <v>240000</v>
      </c>
      <c r="Q10" s="58">
        <f t="shared" si="0"/>
        <v>610000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 t="shared" si="0"/>
        <v>0</v>
      </c>
      <c r="W10" s="58">
        <f t="shared" si="0"/>
        <v>0</v>
      </c>
      <c r="X10" s="58">
        <f t="shared" si="0"/>
        <v>0</v>
      </c>
      <c r="Y10" s="58">
        <f t="shared" si="0"/>
        <v>0</v>
      </c>
      <c r="Z10" s="58">
        <f t="shared" si="0"/>
        <v>0</v>
      </c>
      <c r="AA10" s="58">
        <f t="shared" si="0"/>
        <v>850000</v>
      </c>
      <c r="AB10" s="58">
        <f t="shared" si="0"/>
        <v>630000</v>
      </c>
      <c r="AC10" s="58">
        <f t="shared" si="0"/>
        <v>630000</v>
      </c>
      <c r="AD10" s="48"/>
      <c r="AE10" s="58" t="e">
        <f>SUM(#REF!,AE7,AE8)</f>
        <v>#REF!</v>
      </c>
      <c r="AF10" s="111"/>
      <c r="AG10" s="112"/>
      <c r="AH10" s="112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3"/>
      <c r="BB10" s="114"/>
      <c r="BC10" s="114"/>
      <c r="BD10" s="114"/>
      <c r="BE10" s="115"/>
      <c r="BF10" s="76"/>
      <c r="BG10" s="55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</row>
    <row r="11" spans="1:92" ht="38.25" customHeight="1" hidden="1" thickBot="1">
      <c r="A11" s="60"/>
      <c r="B11" s="116" t="s">
        <v>18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8"/>
      <c r="BF11" s="76"/>
      <c r="BG11" s="55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</row>
    <row r="12" spans="1:92" ht="47.25" hidden="1">
      <c r="A12" s="60" t="s">
        <v>227</v>
      </c>
      <c r="B12" s="36" t="s">
        <v>19</v>
      </c>
      <c r="C12" s="36" t="s">
        <v>20</v>
      </c>
      <c r="D12" s="77" t="s">
        <v>235</v>
      </c>
      <c r="E12" s="78" t="s">
        <v>236</v>
      </c>
      <c r="F12" s="77" t="s">
        <v>210</v>
      </c>
      <c r="G12" s="119" t="s">
        <v>21</v>
      </c>
      <c r="H12" s="78" t="s">
        <v>22</v>
      </c>
      <c r="I12" s="77" t="s">
        <v>23</v>
      </c>
      <c r="J12" s="78" t="s">
        <v>24</v>
      </c>
      <c r="K12" s="78" t="s">
        <v>25</v>
      </c>
      <c r="L12" s="80">
        <v>1833200</v>
      </c>
      <c r="M12" s="80">
        <v>1374900</v>
      </c>
      <c r="N12" s="81">
        <f>SUM(O12:T12)</f>
        <v>1833200</v>
      </c>
      <c r="O12" s="80"/>
      <c r="P12" s="80"/>
      <c r="Q12" s="80"/>
      <c r="R12" s="80"/>
      <c r="S12" s="80"/>
      <c r="T12" s="80">
        <v>1833200</v>
      </c>
      <c r="U12" s="80">
        <f>SUM(V12:Z12)</f>
        <v>0</v>
      </c>
      <c r="V12" s="80"/>
      <c r="W12" s="80"/>
      <c r="X12" s="80"/>
      <c r="Y12" s="80"/>
      <c r="Z12" s="80"/>
      <c r="AA12" s="80">
        <v>1833200</v>
      </c>
      <c r="AB12" s="82">
        <v>1374900</v>
      </c>
      <c r="AC12" s="82">
        <v>1374900</v>
      </c>
      <c r="AD12" s="83">
        <v>0.75</v>
      </c>
      <c r="AE12" s="84">
        <v>1374900</v>
      </c>
      <c r="AF12" s="85">
        <f>(AE12/L12)</f>
        <v>0.75</v>
      </c>
      <c r="AG12" s="86" t="s">
        <v>203</v>
      </c>
      <c r="AH12" s="86" t="s">
        <v>211</v>
      </c>
      <c r="AI12" s="87"/>
      <c r="AJ12" s="87" t="s">
        <v>198</v>
      </c>
      <c r="AK12" s="87" t="s">
        <v>198</v>
      </c>
      <c r="AL12" s="87" t="s">
        <v>198</v>
      </c>
      <c r="AM12" s="87" t="s">
        <v>198</v>
      </c>
      <c r="AN12" s="87" t="s">
        <v>198</v>
      </c>
      <c r="AO12" s="87" t="s">
        <v>207</v>
      </c>
      <c r="AP12" s="87" t="s">
        <v>207</v>
      </c>
      <c r="AQ12" s="87" t="s">
        <v>207</v>
      </c>
      <c r="AR12" s="87" t="s">
        <v>198</v>
      </c>
      <c r="AS12" s="87" t="s">
        <v>198</v>
      </c>
      <c r="AT12" s="87" t="s">
        <v>198</v>
      </c>
      <c r="AU12" s="87" t="s">
        <v>198</v>
      </c>
      <c r="AV12" s="87" t="s">
        <v>198</v>
      </c>
      <c r="AW12" s="87" t="s">
        <v>198</v>
      </c>
      <c r="AX12" s="87">
        <v>39147</v>
      </c>
      <c r="AY12" s="87">
        <v>39150</v>
      </c>
      <c r="AZ12" s="87" t="s">
        <v>198</v>
      </c>
      <c r="BA12" s="88">
        <v>3</v>
      </c>
      <c r="BB12" s="88">
        <v>3</v>
      </c>
      <c r="BC12" s="88">
        <v>2</v>
      </c>
      <c r="BD12" s="88">
        <v>3</v>
      </c>
      <c r="BE12" s="89">
        <f>SUM(BA12:BD12)</f>
        <v>11</v>
      </c>
      <c r="BF12" s="76"/>
      <c r="BG12" s="55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</row>
    <row r="13" spans="1:92" ht="15.75" hidden="1">
      <c r="A13" s="60"/>
      <c r="B13" s="91" t="s">
        <v>265</v>
      </c>
      <c r="C13" s="92"/>
      <c r="D13" s="92"/>
      <c r="E13" s="92"/>
      <c r="F13" s="93"/>
      <c r="G13" s="94"/>
      <c r="H13" s="95"/>
      <c r="I13" s="96"/>
      <c r="J13" s="95"/>
      <c r="K13" s="95"/>
      <c r="L13" s="97"/>
      <c r="M13" s="97"/>
      <c r="N13" s="98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  <c r="AB13" s="99"/>
      <c r="AC13" s="99"/>
      <c r="AD13" s="100"/>
      <c r="AE13" s="101">
        <f>SUM(AE11:AE12)</f>
        <v>1374900</v>
      </c>
      <c r="AF13" s="102"/>
      <c r="AG13" s="103"/>
      <c r="AH13" s="103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4"/>
      <c r="BB13" s="104"/>
      <c r="BC13" s="104"/>
      <c r="BD13" s="104"/>
      <c r="BE13" s="105"/>
      <c r="BF13" s="76"/>
      <c r="BG13" s="55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</row>
    <row r="14" spans="1:92" ht="47.25" customHeight="1" hidden="1">
      <c r="A14" s="60"/>
      <c r="B14" s="106" t="s">
        <v>26</v>
      </c>
      <c r="C14" s="57"/>
      <c r="D14" s="57"/>
      <c r="E14" s="57"/>
      <c r="F14" s="107"/>
      <c r="G14" s="108"/>
      <c r="H14" s="109"/>
      <c r="I14" s="110"/>
      <c r="J14" s="109"/>
      <c r="K14" s="43"/>
      <c r="L14" s="47">
        <v>1833200</v>
      </c>
      <c r="M14" s="47">
        <v>1374900</v>
      </c>
      <c r="N14" s="46">
        <f>SUM(O14:T14)</f>
        <v>1833200</v>
      </c>
      <c r="O14" s="45"/>
      <c r="P14" s="45"/>
      <c r="Q14" s="45"/>
      <c r="R14" s="45"/>
      <c r="S14" s="45"/>
      <c r="T14" s="45">
        <v>1833200</v>
      </c>
      <c r="U14" s="80">
        <f>SUM(V14:Z14)</f>
        <v>0</v>
      </c>
      <c r="V14" s="80"/>
      <c r="W14" s="80"/>
      <c r="X14" s="80"/>
      <c r="Y14" s="80"/>
      <c r="Z14" s="80"/>
      <c r="AA14" s="45">
        <v>1833200</v>
      </c>
      <c r="AB14" s="47">
        <v>1374900</v>
      </c>
      <c r="AC14" s="47">
        <v>1374900</v>
      </c>
      <c r="AD14" s="48"/>
      <c r="AE14" s="49">
        <v>1374900</v>
      </c>
      <c r="AF14" s="111"/>
      <c r="AG14" s="112"/>
      <c r="AH14" s="112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3"/>
      <c r="BB14" s="114"/>
      <c r="BC14" s="114"/>
      <c r="BD14" s="114"/>
      <c r="BE14" s="115"/>
      <c r="BF14" s="76"/>
      <c r="BG14" s="55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</row>
    <row r="15" spans="1:92" ht="47.25" customHeight="1" hidden="1">
      <c r="A15" s="60"/>
      <c r="B15" s="120" t="s">
        <v>27</v>
      </c>
      <c r="C15" s="121"/>
      <c r="D15" s="121"/>
      <c r="E15" s="121"/>
      <c r="F15" s="122"/>
      <c r="G15" s="123"/>
      <c r="H15" s="124"/>
      <c r="I15" s="125"/>
      <c r="J15" s="124"/>
      <c r="K15" s="124"/>
      <c r="L15" s="126" t="e">
        <f>SUM(L14,L10,#REF!,#REF!)</f>
        <v>#REF!</v>
      </c>
      <c r="M15" s="126" t="e">
        <f>SUM(M14,M10,#REF!,#REF!)</f>
        <v>#REF!</v>
      </c>
      <c r="N15" s="126" t="e">
        <f>SUM(N14,N10,#REF!,#REF!)</f>
        <v>#REF!</v>
      </c>
      <c r="O15" s="126" t="e">
        <f>SUM(O14,O10,#REF!,#REF!)</f>
        <v>#REF!</v>
      </c>
      <c r="P15" s="126" t="e">
        <f>SUM(P14,P10,#REF!,#REF!)</f>
        <v>#REF!</v>
      </c>
      <c r="Q15" s="126" t="e">
        <f>SUM(Q14,Q10,#REF!,#REF!)</f>
        <v>#REF!</v>
      </c>
      <c r="R15" s="126" t="e">
        <f>SUM(R14,R10,#REF!,#REF!)</f>
        <v>#REF!</v>
      </c>
      <c r="S15" s="126" t="e">
        <f>SUM(S14,S10,#REF!,#REF!)</f>
        <v>#REF!</v>
      </c>
      <c r="T15" s="126" t="e">
        <f>SUM(T14,T10,#REF!,#REF!)</f>
        <v>#REF!</v>
      </c>
      <c r="U15" s="126" t="e">
        <f>SUM(U14,U10,#REF!,#REF!)</f>
        <v>#REF!</v>
      </c>
      <c r="V15" s="126" t="e">
        <f>SUM(V14,V10,#REF!,#REF!)</f>
        <v>#REF!</v>
      </c>
      <c r="W15" s="126" t="e">
        <f>SUM(W14,W10,#REF!,#REF!)</f>
        <v>#REF!</v>
      </c>
      <c r="X15" s="126" t="e">
        <f>SUM(X14,X10,#REF!,#REF!)</f>
        <v>#REF!</v>
      </c>
      <c r="Y15" s="126" t="e">
        <f>SUM(Y14,Y10,#REF!,#REF!)</f>
        <v>#REF!</v>
      </c>
      <c r="Z15" s="126" t="e">
        <f>SUM(Z14,Z10,#REF!,#REF!)</f>
        <v>#REF!</v>
      </c>
      <c r="AA15" s="126" t="e">
        <f>SUM(AA14,AA10,#REF!,#REF!)</f>
        <v>#REF!</v>
      </c>
      <c r="AB15" s="126" t="e">
        <f>SUM(AB14,AB10,#REF!,#REF!)</f>
        <v>#REF!</v>
      </c>
      <c r="AC15" s="126" t="e">
        <f>SUM(AC14,AC10,#REF!,#REF!)</f>
        <v>#REF!</v>
      </c>
      <c r="AD15" s="127"/>
      <c r="AE15" s="126" t="e">
        <f>SUM(AE14,AE10,#REF!,#REF!)</f>
        <v>#REF!</v>
      </c>
      <c r="AF15" s="128"/>
      <c r="AG15" s="129"/>
      <c r="AH15" s="129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30"/>
      <c r="BB15" s="130"/>
      <c r="BC15" s="130"/>
      <c r="BD15" s="130"/>
      <c r="BE15" s="131"/>
      <c r="BF15" s="76"/>
      <c r="BG15" s="55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</row>
    <row r="16" spans="1:92" ht="47.25" customHeight="1" hidden="1" thickBot="1">
      <c r="A16" s="60"/>
      <c r="B16" s="132"/>
      <c r="C16" s="132"/>
      <c r="D16" s="132"/>
      <c r="E16" s="132"/>
      <c r="F16" s="132"/>
      <c r="G16" s="133"/>
      <c r="H16" s="134"/>
      <c r="I16" s="135"/>
      <c r="J16" s="134"/>
      <c r="K16" s="134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7"/>
      <c r="AE16" s="136"/>
      <c r="AF16" s="138"/>
      <c r="AG16" s="139"/>
      <c r="AH16" s="139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40"/>
      <c r="BB16" s="140"/>
      <c r="BC16" s="140"/>
      <c r="BD16" s="140"/>
      <c r="BE16" s="141"/>
      <c r="BF16" s="142"/>
      <c r="BG16" s="55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</row>
    <row r="17" spans="1:92" ht="47.25" customHeight="1" hidden="1" thickBot="1">
      <c r="A17" s="60"/>
      <c r="B17" s="143" t="s">
        <v>28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5"/>
      <c r="BF17" s="76"/>
      <c r="BG17" s="55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</row>
    <row r="18" spans="1:92" ht="47.25" hidden="1">
      <c r="A18" s="146" t="s">
        <v>194</v>
      </c>
      <c r="B18" s="147" t="s">
        <v>29</v>
      </c>
      <c r="C18" s="147" t="s">
        <v>30</v>
      </c>
      <c r="D18" s="147" t="s">
        <v>260</v>
      </c>
      <c r="E18" s="148" t="s">
        <v>261</v>
      </c>
      <c r="F18" s="147" t="s">
        <v>222</v>
      </c>
      <c r="G18" s="52" t="s">
        <v>262</v>
      </c>
      <c r="H18" s="43" t="s">
        <v>263</v>
      </c>
      <c r="I18" s="36" t="s">
        <v>196</v>
      </c>
      <c r="J18" s="43" t="s">
        <v>31</v>
      </c>
      <c r="K18" s="43" t="s">
        <v>205</v>
      </c>
      <c r="L18" s="45">
        <v>128000</v>
      </c>
      <c r="M18" s="45">
        <v>96000</v>
      </c>
      <c r="N18" s="149">
        <f>SUM(O18:T18)</f>
        <v>128000</v>
      </c>
      <c r="O18" s="150"/>
      <c r="P18" s="150">
        <v>56000</v>
      </c>
      <c r="Q18" s="150">
        <v>72000</v>
      </c>
      <c r="R18" s="150"/>
      <c r="S18" s="150"/>
      <c r="T18" s="150"/>
      <c r="U18" s="80">
        <f>SUM(V18:Z18)</f>
        <v>7000</v>
      </c>
      <c r="V18" s="80"/>
      <c r="W18" s="80"/>
      <c r="X18" s="80"/>
      <c r="Y18" s="80"/>
      <c r="Z18" s="80">
        <v>7000</v>
      </c>
      <c r="AA18" s="46">
        <v>128000</v>
      </c>
      <c r="AB18" s="47">
        <v>96000</v>
      </c>
      <c r="AC18" s="47">
        <v>96000</v>
      </c>
      <c r="AD18" s="48">
        <v>0.75</v>
      </c>
      <c r="AE18" s="49">
        <v>96000</v>
      </c>
      <c r="AF18" s="50">
        <f aca="true" t="shared" si="1" ref="AF18:AF31">(AE18/L18)</f>
        <v>0.75</v>
      </c>
      <c r="AG18" s="51" t="s">
        <v>206</v>
      </c>
      <c r="AH18" s="51" t="s">
        <v>245</v>
      </c>
      <c r="AI18" s="37"/>
      <c r="AJ18" s="37" t="s">
        <v>198</v>
      </c>
      <c r="AK18" s="37" t="s">
        <v>198</v>
      </c>
      <c r="AL18" s="37" t="s">
        <v>198</v>
      </c>
      <c r="AM18" s="37" t="s">
        <v>198</v>
      </c>
      <c r="AN18" s="37" t="s">
        <v>198</v>
      </c>
      <c r="AO18" s="37" t="s">
        <v>207</v>
      </c>
      <c r="AP18" s="37" t="s">
        <v>207</v>
      </c>
      <c r="AQ18" s="37" t="s">
        <v>207</v>
      </c>
      <c r="AR18" s="37" t="s">
        <v>199</v>
      </c>
      <c r="AS18" s="37" t="s">
        <v>199</v>
      </c>
      <c r="AT18" s="37" t="s">
        <v>199</v>
      </c>
      <c r="AU18" s="37" t="s">
        <v>199</v>
      </c>
      <c r="AV18" s="37" t="s">
        <v>199</v>
      </c>
      <c r="AW18" s="37" t="s">
        <v>198</v>
      </c>
      <c r="AX18" s="37">
        <v>39146</v>
      </c>
      <c r="AY18" s="37">
        <v>39148</v>
      </c>
      <c r="AZ18" s="37" t="s">
        <v>199</v>
      </c>
      <c r="BA18" s="114"/>
      <c r="BB18" s="114"/>
      <c r="BC18" s="114"/>
      <c r="BD18" s="114"/>
      <c r="BE18" s="115">
        <f aca="true" t="shared" si="2" ref="BE18:BE28">SUM(BA18:BD18)</f>
        <v>0</v>
      </c>
      <c r="BF18" s="76"/>
      <c r="BG18" s="5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</row>
    <row r="19" spans="1:92" ht="47.25" hidden="1">
      <c r="A19" s="146" t="s">
        <v>200</v>
      </c>
      <c r="B19" s="147" t="s">
        <v>32</v>
      </c>
      <c r="C19" s="147" t="s">
        <v>33</v>
      </c>
      <c r="D19" s="147" t="s">
        <v>34</v>
      </c>
      <c r="E19" s="148" t="s">
        <v>35</v>
      </c>
      <c r="F19" s="147" t="s">
        <v>195</v>
      </c>
      <c r="G19" s="151" t="s">
        <v>36</v>
      </c>
      <c r="H19" s="43" t="s">
        <v>37</v>
      </c>
      <c r="I19" s="36" t="s">
        <v>196</v>
      </c>
      <c r="J19" s="43" t="s">
        <v>38</v>
      </c>
      <c r="K19" s="43" t="s">
        <v>229</v>
      </c>
      <c r="L19" s="45">
        <v>921060</v>
      </c>
      <c r="M19" s="45">
        <v>400500</v>
      </c>
      <c r="N19" s="149">
        <f>SUM(O19:T19)</f>
        <v>921060</v>
      </c>
      <c r="O19" s="150"/>
      <c r="P19" s="150"/>
      <c r="Q19" s="150">
        <v>921060</v>
      </c>
      <c r="R19" s="150"/>
      <c r="S19" s="150"/>
      <c r="T19" s="150"/>
      <c r="U19" s="80">
        <f>SUM(V19:Z19)</f>
        <v>38794</v>
      </c>
      <c r="V19" s="80">
        <v>38794</v>
      </c>
      <c r="W19" s="80"/>
      <c r="X19" s="80"/>
      <c r="Y19" s="80"/>
      <c r="Z19" s="80"/>
      <c r="AA19" s="46">
        <v>921060</v>
      </c>
      <c r="AB19" s="47">
        <v>400500</v>
      </c>
      <c r="AC19" s="47">
        <v>400500</v>
      </c>
      <c r="AD19" s="48">
        <v>0.43</v>
      </c>
      <c r="AE19" s="49">
        <v>400500</v>
      </c>
      <c r="AF19" s="50">
        <f t="shared" si="1"/>
        <v>0.43482509282782883</v>
      </c>
      <c r="AG19" s="51" t="s">
        <v>39</v>
      </c>
      <c r="AH19" s="51" t="s">
        <v>40</v>
      </c>
      <c r="AI19" s="37"/>
      <c r="AJ19" s="37" t="s">
        <v>198</v>
      </c>
      <c r="AK19" s="37" t="s">
        <v>198</v>
      </c>
      <c r="AL19" s="37" t="s">
        <v>198</v>
      </c>
      <c r="AM19" s="37" t="s">
        <v>198</v>
      </c>
      <c r="AN19" s="37" t="s">
        <v>2</v>
      </c>
      <c r="AO19" s="37"/>
      <c r="AP19" s="37"/>
      <c r="AQ19" s="37"/>
      <c r="AR19" s="37" t="s">
        <v>198</v>
      </c>
      <c r="AS19" s="37" t="s">
        <v>198</v>
      </c>
      <c r="AT19" s="37" t="s">
        <v>198</v>
      </c>
      <c r="AU19" s="37" t="s">
        <v>199</v>
      </c>
      <c r="AV19" s="37" t="s">
        <v>198</v>
      </c>
      <c r="AW19" s="37" t="s">
        <v>198</v>
      </c>
      <c r="AX19" s="37"/>
      <c r="AY19" s="37"/>
      <c r="AZ19" s="37"/>
      <c r="BA19" s="114">
        <v>5</v>
      </c>
      <c r="BB19" s="114">
        <v>2</v>
      </c>
      <c r="BC19" s="114">
        <v>2</v>
      </c>
      <c r="BD19" s="114">
        <v>3</v>
      </c>
      <c r="BE19" s="115">
        <f t="shared" si="2"/>
        <v>12</v>
      </c>
      <c r="BF19" s="76"/>
      <c r="BG19" s="5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</row>
    <row r="20" spans="1:92" ht="47.25" hidden="1">
      <c r="A20" s="146" t="s">
        <v>202</v>
      </c>
      <c r="B20" s="147" t="s">
        <v>41</v>
      </c>
      <c r="C20" s="147" t="s">
        <v>42</v>
      </c>
      <c r="D20" s="147" t="s">
        <v>273</v>
      </c>
      <c r="E20" s="148" t="s">
        <v>274</v>
      </c>
      <c r="F20" s="147" t="s">
        <v>222</v>
      </c>
      <c r="G20" s="52" t="s">
        <v>275</v>
      </c>
      <c r="H20" s="43" t="s">
        <v>276</v>
      </c>
      <c r="I20" s="36" t="s">
        <v>196</v>
      </c>
      <c r="J20" s="43" t="s">
        <v>43</v>
      </c>
      <c r="K20" s="43" t="s">
        <v>205</v>
      </c>
      <c r="L20" s="45">
        <v>1150000</v>
      </c>
      <c r="M20" s="45">
        <v>862500</v>
      </c>
      <c r="N20" s="149">
        <f>SUM(O20:T20)</f>
        <v>1150000</v>
      </c>
      <c r="O20" s="150">
        <v>100000</v>
      </c>
      <c r="P20" s="150">
        <v>150000</v>
      </c>
      <c r="Q20" s="150">
        <v>900000</v>
      </c>
      <c r="R20" s="150"/>
      <c r="S20" s="150"/>
      <c r="T20" s="150"/>
      <c r="U20" s="80">
        <f>SUM(V20:Z20)</f>
        <v>400000</v>
      </c>
      <c r="V20" s="80">
        <v>100000</v>
      </c>
      <c r="W20" s="80"/>
      <c r="X20" s="80">
        <v>200000</v>
      </c>
      <c r="Y20" s="80">
        <v>100000</v>
      </c>
      <c r="Z20" s="80"/>
      <c r="AA20" s="46">
        <v>1150000</v>
      </c>
      <c r="AB20" s="47">
        <v>862500</v>
      </c>
      <c r="AC20" s="47">
        <v>862500</v>
      </c>
      <c r="AD20" s="48">
        <v>0.75</v>
      </c>
      <c r="AE20" s="49">
        <v>862500</v>
      </c>
      <c r="AF20" s="50">
        <f t="shared" si="1"/>
        <v>0.75</v>
      </c>
      <c r="AG20" s="51" t="s">
        <v>206</v>
      </c>
      <c r="AH20" s="51" t="s">
        <v>245</v>
      </c>
      <c r="AI20" s="37"/>
      <c r="AJ20" s="37" t="s">
        <v>198</v>
      </c>
      <c r="AK20" s="37" t="s">
        <v>198</v>
      </c>
      <c r="AL20" s="37" t="s">
        <v>198</v>
      </c>
      <c r="AM20" s="37" t="s">
        <v>198</v>
      </c>
      <c r="AN20" s="37" t="s">
        <v>199</v>
      </c>
      <c r="AO20" s="37" t="s">
        <v>207</v>
      </c>
      <c r="AP20" s="37" t="s">
        <v>207</v>
      </c>
      <c r="AQ20" s="37" t="s">
        <v>207</v>
      </c>
      <c r="AR20" s="37" t="s">
        <v>198</v>
      </c>
      <c r="AS20" s="37" t="s">
        <v>198</v>
      </c>
      <c r="AT20" s="37" t="s">
        <v>198</v>
      </c>
      <c r="AU20" s="37" t="s">
        <v>198</v>
      </c>
      <c r="AV20" s="37" t="s">
        <v>198</v>
      </c>
      <c r="AW20" s="37" t="s">
        <v>198</v>
      </c>
      <c r="AX20" s="37">
        <v>39147</v>
      </c>
      <c r="AY20" s="37"/>
      <c r="AZ20" s="37" t="s">
        <v>199</v>
      </c>
      <c r="BA20" s="114">
        <v>6</v>
      </c>
      <c r="BB20" s="114">
        <v>2</v>
      </c>
      <c r="BC20" s="114">
        <v>1</v>
      </c>
      <c r="BD20" s="114">
        <v>3</v>
      </c>
      <c r="BE20" s="115">
        <f t="shared" si="2"/>
        <v>12</v>
      </c>
      <c r="BF20" s="76"/>
      <c r="BG20" s="5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</row>
    <row r="21" spans="1:92" ht="47.25" hidden="1">
      <c r="A21" s="146" t="s">
        <v>204</v>
      </c>
      <c r="B21" s="147" t="s">
        <v>44</v>
      </c>
      <c r="C21" s="147" t="s">
        <v>45</v>
      </c>
      <c r="D21" s="147" t="s">
        <v>240</v>
      </c>
      <c r="E21" s="148" t="s">
        <v>241</v>
      </c>
      <c r="F21" s="147" t="s">
        <v>222</v>
      </c>
      <c r="G21" s="151" t="s">
        <v>242</v>
      </c>
      <c r="H21" s="109" t="s">
        <v>46</v>
      </c>
      <c r="I21" s="110" t="s">
        <v>196</v>
      </c>
      <c r="J21" s="109" t="s">
        <v>47</v>
      </c>
      <c r="K21" s="43" t="s">
        <v>201</v>
      </c>
      <c r="L21" s="45">
        <v>43200</v>
      </c>
      <c r="M21" s="45">
        <v>32400</v>
      </c>
      <c r="N21" s="149">
        <f>SUM(O21:T21)</f>
        <v>43200</v>
      </c>
      <c r="O21" s="150"/>
      <c r="P21" s="150">
        <v>19000</v>
      </c>
      <c r="Q21" s="150">
        <v>24200</v>
      </c>
      <c r="R21" s="150"/>
      <c r="S21" s="150"/>
      <c r="T21" s="150"/>
      <c r="U21" s="80">
        <f>SUM(V21:Z21)</f>
        <v>0</v>
      </c>
      <c r="V21" s="80"/>
      <c r="W21" s="80"/>
      <c r="X21" s="80"/>
      <c r="Y21" s="80"/>
      <c r="Z21" s="80"/>
      <c r="AA21" s="46">
        <v>43200</v>
      </c>
      <c r="AB21" s="47">
        <v>32400</v>
      </c>
      <c r="AC21" s="47">
        <v>32400</v>
      </c>
      <c r="AD21" s="48">
        <v>0.75</v>
      </c>
      <c r="AE21" s="49">
        <v>32400</v>
      </c>
      <c r="AF21" s="50">
        <f t="shared" si="1"/>
        <v>0.75</v>
      </c>
      <c r="AG21" s="51" t="s">
        <v>267</v>
      </c>
      <c r="AH21" s="51" t="s">
        <v>226</v>
      </c>
      <c r="AI21" s="37"/>
      <c r="AJ21" s="37" t="s">
        <v>198</v>
      </c>
      <c r="AK21" s="37" t="s">
        <v>198</v>
      </c>
      <c r="AL21" s="37" t="s">
        <v>198</v>
      </c>
      <c r="AM21" s="37" t="s">
        <v>198</v>
      </c>
      <c r="AN21" s="37" t="s">
        <v>198</v>
      </c>
      <c r="AO21" s="37"/>
      <c r="AP21" s="37"/>
      <c r="AQ21" s="37"/>
      <c r="AR21" s="37" t="s">
        <v>198</v>
      </c>
      <c r="AS21" s="37" t="s">
        <v>198</v>
      </c>
      <c r="AT21" s="37" t="s">
        <v>198</v>
      </c>
      <c r="AU21" s="37" t="s">
        <v>198</v>
      </c>
      <c r="AV21" s="37" t="s">
        <v>198</v>
      </c>
      <c r="AW21" s="37" t="s">
        <v>199</v>
      </c>
      <c r="AX21" s="37"/>
      <c r="AY21" s="37"/>
      <c r="AZ21" s="37" t="s">
        <v>199</v>
      </c>
      <c r="BA21" s="114"/>
      <c r="BB21" s="114"/>
      <c r="BC21" s="114"/>
      <c r="BD21" s="114"/>
      <c r="BE21" s="115">
        <f t="shared" si="2"/>
        <v>0</v>
      </c>
      <c r="BF21" s="76"/>
      <c r="BG21" s="5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</row>
    <row r="22" spans="1:92" ht="54.75" customHeight="1" hidden="1">
      <c r="A22" s="146" t="s">
        <v>209</v>
      </c>
      <c r="B22" s="147" t="s">
        <v>48</v>
      </c>
      <c r="C22" s="147" t="s">
        <v>49</v>
      </c>
      <c r="D22" s="147" t="s">
        <v>50</v>
      </c>
      <c r="E22" s="148" t="s">
        <v>51</v>
      </c>
      <c r="F22" s="147" t="s">
        <v>222</v>
      </c>
      <c r="G22" s="52" t="s">
        <v>52</v>
      </c>
      <c r="H22" s="43" t="s">
        <v>53</v>
      </c>
      <c r="I22" s="36" t="s">
        <v>272</v>
      </c>
      <c r="J22" s="43" t="s">
        <v>54</v>
      </c>
      <c r="K22" s="109" t="s">
        <v>55</v>
      </c>
      <c r="L22" s="45">
        <v>150000</v>
      </c>
      <c r="M22" s="45">
        <v>97500</v>
      </c>
      <c r="N22" s="149">
        <v>150000</v>
      </c>
      <c r="O22" s="150"/>
      <c r="P22" s="150">
        <v>75000</v>
      </c>
      <c r="Q22" s="150">
        <v>75000</v>
      </c>
      <c r="R22" s="150"/>
      <c r="S22" s="150"/>
      <c r="T22" s="150"/>
      <c r="U22" s="80"/>
      <c r="V22" s="80"/>
      <c r="W22" s="80"/>
      <c r="X22" s="80"/>
      <c r="Y22" s="80"/>
      <c r="Z22" s="80"/>
      <c r="AA22" s="46">
        <v>150000</v>
      </c>
      <c r="AB22" s="47">
        <v>97500</v>
      </c>
      <c r="AC22" s="47">
        <v>97500</v>
      </c>
      <c r="AD22" s="48">
        <v>0.65</v>
      </c>
      <c r="AE22" s="49">
        <v>97500</v>
      </c>
      <c r="AF22" s="50">
        <f t="shared" si="1"/>
        <v>0.65</v>
      </c>
      <c r="AG22" s="51" t="s">
        <v>206</v>
      </c>
      <c r="AH22" s="51" t="s">
        <v>245</v>
      </c>
      <c r="AI22" s="37"/>
      <c r="AJ22" s="37" t="s">
        <v>198</v>
      </c>
      <c r="AK22" s="37" t="s">
        <v>198</v>
      </c>
      <c r="AL22" s="37" t="s">
        <v>198</v>
      </c>
      <c r="AM22" s="37" t="s">
        <v>198</v>
      </c>
      <c r="AN22" s="37" t="s">
        <v>198</v>
      </c>
      <c r="AO22" s="37" t="s">
        <v>207</v>
      </c>
      <c r="AP22" s="37" t="s">
        <v>207</v>
      </c>
      <c r="AQ22" s="37" t="s">
        <v>207</v>
      </c>
      <c r="AR22" s="37" t="s">
        <v>198</v>
      </c>
      <c r="AS22" s="37" t="s">
        <v>198</v>
      </c>
      <c r="AT22" s="37" t="s">
        <v>198</v>
      </c>
      <c r="AU22" s="111" t="s">
        <v>198</v>
      </c>
      <c r="AV22" s="37" t="s">
        <v>198</v>
      </c>
      <c r="AW22" s="37" t="s">
        <v>198</v>
      </c>
      <c r="AX22" s="37">
        <v>39146</v>
      </c>
      <c r="AY22" s="37">
        <v>39150</v>
      </c>
      <c r="AZ22" s="37" t="s">
        <v>199</v>
      </c>
      <c r="BA22" s="114"/>
      <c r="BB22" s="114"/>
      <c r="BC22" s="114"/>
      <c r="BD22" s="114"/>
      <c r="BE22" s="115">
        <f t="shared" si="2"/>
        <v>0</v>
      </c>
      <c r="BF22" s="76"/>
      <c r="BG22" s="5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</row>
    <row r="23" spans="1:92" ht="31.5" hidden="1">
      <c r="A23" s="146" t="s">
        <v>212</v>
      </c>
      <c r="B23" s="147" t="s">
        <v>56</v>
      </c>
      <c r="C23" s="147" t="s">
        <v>57</v>
      </c>
      <c r="D23" s="147" t="s">
        <v>273</v>
      </c>
      <c r="E23" s="148" t="s">
        <v>274</v>
      </c>
      <c r="F23" s="147" t="s">
        <v>222</v>
      </c>
      <c r="G23" s="151" t="s">
        <v>58</v>
      </c>
      <c r="H23" s="43" t="s">
        <v>59</v>
      </c>
      <c r="I23" s="36" t="s">
        <v>272</v>
      </c>
      <c r="J23" s="43" t="s">
        <v>60</v>
      </c>
      <c r="K23" s="109" t="s">
        <v>61</v>
      </c>
      <c r="L23" s="45">
        <v>130000</v>
      </c>
      <c r="M23" s="45">
        <v>97500</v>
      </c>
      <c r="N23" s="149">
        <f aca="true" t="shared" si="3" ref="N23:N35">SUM(O23:T23)</f>
        <v>130000</v>
      </c>
      <c r="O23" s="150"/>
      <c r="P23" s="150">
        <v>50000</v>
      </c>
      <c r="Q23" s="150">
        <v>80000</v>
      </c>
      <c r="R23" s="150"/>
      <c r="S23" s="150"/>
      <c r="T23" s="150"/>
      <c r="U23" s="80">
        <f>SUM(V23:Z23)</f>
        <v>70000</v>
      </c>
      <c r="V23" s="80">
        <v>40000</v>
      </c>
      <c r="W23" s="80"/>
      <c r="X23" s="80">
        <v>10000</v>
      </c>
      <c r="Y23" s="80">
        <v>20000</v>
      </c>
      <c r="Z23" s="80"/>
      <c r="AA23" s="46">
        <v>130000</v>
      </c>
      <c r="AB23" s="47">
        <v>97500</v>
      </c>
      <c r="AC23" s="47">
        <v>97500</v>
      </c>
      <c r="AD23" s="48">
        <v>0.75</v>
      </c>
      <c r="AE23" s="49">
        <v>97500</v>
      </c>
      <c r="AF23" s="50">
        <f t="shared" si="1"/>
        <v>0.75</v>
      </c>
      <c r="AG23" s="51" t="s">
        <v>197</v>
      </c>
      <c r="AH23" s="51" t="s">
        <v>245</v>
      </c>
      <c r="AI23" s="37"/>
      <c r="AJ23" s="37" t="s">
        <v>198</v>
      </c>
      <c r="AK23" s="37" t="s">
        <v>198</v>
      </c>
      <c r="AL23" s="37" t="s">
        <v>198</v>
      </c>
      <c r="AM23" s="37" t="s">
        <v>198</v>
      </c>
      <c r="AN23" s="37"/>
      <c r="AO23" s="37"/>
      <c r="AP23" s="37"/>
      <c r="AQ23" s="37"/>
      <c r="AR23" s="37" t="s">
        <v>198</v>
      </c>
      <c r="AS23" s="37" t="s">
        <v>198</v>
      </c>
      <c r="AT23" s="37" t="s">
        <v>198</v>
      </c>
      <c r="AU23" s="37" t="s">
        <v>198</v>
      </c>
      <c r="AV23" s="37" t="s">
        <v>198</v>
      </c>
      <c r="AW23" s="37" t="s">
        <v>208</v>
      </c>
      <c r="AX23" s="37">
        <v>39146</v>
      </c>
      <c r="AY23" s="37"/>
      <c r="AZ23" s="37" t="s">
        <v>198</v>
      </c>
      <c r="BA23" s="114"/>
      <c r="BB23" s="114"/>
      <c r="BC23" s="114"/>
      <c r="BD23" s="114"/>
      <c r="BE23" s="115">
        <f t="shared" si="2"/>
        <v>0</v>
      </c>
      <c r="BF23" s="76"/>
      <c r="BG23" s="5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2" ht="35.25" customHeight="1" hidden="1">
      <c r="A24" s="146" t="s">
        <v>221</v>
      </c>
      <c r="B24" s="147" t="s">
        <v>62</v>
      </c>
      <c r="C24" s="147" t="s">
        <v>63</v>
      </c>
      <c r="D24" s="147" t="s">
        <v>257</v>
      </c>
      <c r="E24" s="148" t="s">
        <v>249</v>
      </c>
      <c r="F24" s="147" t="s">
        <v>222</v>
      </c>
      <c r="G24" s="151" t="s">
        <v>258</v>
      </c>
      <c r="H24" s="109" t="s">
        <v>259</v>
      </c>
      <c r="I24" s="110" t="s">
        <v>272</v>
      </c>
      <c r="J24" s="109" t="s">
        <v>64</v>
      </c>
      <c r="K24" s="43" t="s">
        <v>229</v>
      </c>
      <c r="L24" s="45">
        <v>140000</v>
      </c>
      <c r="M24" s="45">
        <v>105000</v>
      </c>
      <c r="N24" s="149">
        <f t="shared" si="3"/>
        <v>140000</v>
      </c>
      <c r="O24" s="150"/>
      <c r="P24" s="150"/>
      <c r="Q24" s="150">
        <v>140000</v>
      </c>
      <c r="R24" s="150"/>
      <c r="S24" s="150"/>
      <c r="T24" s="150"/>
      <c r="U24" s="80">
        <f>SUM(V24:Z24)</f>
        <v>0</v>
      </c>
      <c r="V24" s="80"/>
      <c r="W24" s="80"/>
      <c r="X24" s="80"/>
      <c r="Y24" s="80"/>
      <c r="Z24" s="80"/>
      <c r="AA24" s="46">
        <v>140000</v>
      </c>
      <c r="AB24" s="47">
        <v>105000</v>
      </c>
      <c r="AC24" s="47">
        <v>105000</v>
      </c>
      <c r="AD24" s="48">
        <v>0.75</v>
      </c>
      <c r="AE24" s="49">
        <v>105000</v>
      </c>
      <c r="AF24" s="50">
        <f t="shared" si="1"/>
        <v>0.75</v>
      </c>
      <c r="AG24" s="112" t="s">
        <v>231</v>
      </c>
      <c r="AH24" s="112" t="s">
        <v>65</v>
      </c>
      <c r="AI24" s="111"/>
      <c r="AJ24" s="111" t="s">
        <v>224</v>
      </c>
      <c r="AK24" s="111" t="s">
        <v>198</v>
      </c>
      <c r="AL24" s="111" t="s">
        <v>198</v>
      </c>
      <c r="AM24" s="111" t="s">
        <v>198</v>
      </c>
      <c r="AN24" s="111" t="s">
        <v>198</v>
      </c>
      <c r="AO24" s="111"/>
      <c r="AP24" s="111"/>
      <c r="AQ24" s="111"/>
      <c r="AR24" s="111" t="s">
        <v>198</v>
      </c>
      <c r="AS24" s="111" t="s">
        <v>198</v>
      </c>
      <c r="AT24" s="111" t="s">
        <v>198</v>
      </c>
      <c r="AU24" s="111" t="s">
        <v>198</v>
      </c>
      <c r="AV24" s="111" t="s">
        <v>198</v>
      </c>
      <c r="AW24" s="111" t="s">
        <v>199</v>
      </c>
      <c r="AX24" s="111"/>
      <c r="AY24" s="111"/>
      <c r="AZ24" s="111"/>
      <c r="BA24" s="113"/>
      <c r="BB24" s="114"/>
      <c r="BC24" s="114"/>
      <c r="BD24" s="114"/>
      <c r="BE24" s="115">
        <f t="shared" si="2"/>
        <v>0</v>
      </c>
      <c r="BF24" s="76"/>
      <c r="BG24" s="5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</row>
    <row r="25" spans="1:92" ht="108.75" customHeight="1" hidden="1">
      <c r="A25" s="146" t="s">
        <v>223</v>
      </c>
      <c r="B25" s="147" t="s">
        <v>66</v>
      </c>
      <c r="C25" s="147" t="s">
        <v>67</v>
      </c>
      <c r="D25" s="147" t="s">
        <v>68</v>
      </c>
      <c r="E25" s="148" t="s">
        <v>69</v>
      </c>
      <c r="F25" s="147" t="s">
        <v>70</v>
      </c>
      <c r="G25" s="52" t="s">
        <v>71</v>
      </c>
      <c r="H25" s="43" t="s">
        <v>72</v>
      </c>
      <c r="I25" s="36" t="s">
        <v>0</v>
      </c>
      <c r="J25" s="43" t="s">
        <v>73</v>
      </c>
      <c r="K25" s="43" t="s">
        <v>74</v>
      </c>
      <c r="L25" s="45">
        <v>186501</v>
      </c>
      <c r="M25" s="45">
        <v>139800</v>
      </c>
      <c r="N25" s="149">
        <f t="shared" si="3"/>
        <v>186501</v>
      </c>
      <c r="O25" s="150"/>
      <c r="P25" s="150"/>
      <c r="Q25" s="150">
        <v>126406</v>
      </c>
      <c r="R25" s="150">
        <v>35105</v>
      </c>
      <c r="S25" s="150"/>
      <c r="T25" s="150">
        <v>24990</v>
      </c>
      <c r="U25" s="80">
        <f>SUM(V25:Z25)</f>
        <v>0</v>
      </c>
      <c r="V25" s="80"/>
      <c r="W25" s="80"/>
      <c r="X25" s="80"/>
      <c r="Y25" s="80"/>
      <c r="Z25" s="80"/>
      <c r="AA25" s="46">
        <v>186501</v>
      </c>
      <c r="AB25" s="47">
        <v>139800</v>
      </c>
      <c r="AC25" s="47">
        <v>139800</v>
      </c>
      <c r="AD25" s="48">
        <v>0.75</v>
      </c>
      <c r="AE25" s="56">
        <f>L25/2</f>
        <v>93250.5</v>
      </c>
      <c r="AF25" s="50">
        <f t="shared" si="1"/>
        <v>0.5</v>
      </c>
      <c r="AG25" s="112" t="s">
        <v>75</v>
      </c>
      <c r="AH25" s="51" t="s">
        <v>76</v>
      </c>
      <c r="AI25" s="37"/>
      <c r="AJ25" s="37" t="s">
        <v>198</v>
      </c>
      <c r="AK25" s="37" t="s">
        <v>198</v>
      </c>
      <c r="AL25" s="37" t="s">
        <v>198</v>
      </c>
      <c r="AM25" s="37" t="s">
        <v>198</v>
      </c>
      <c r="AN25" s="37"/>
      <c r="AO25" s="37" t="s">
        <v>198</v>
      </c>
      <c r="AP25" s="37" t="s">
        <v>198</v>
      </c>
      <c r="AQ25" s="37" t="s">
        <v>198</v>
      </c>
      <c r="AR25" s="37" t="s">
        <v>198</v>
      </c>
      <c r="AS25" s="37" t="s">
        <v>198</v>
      </c>
      <c r="AT25" s="37" t="s">
        <v>198</v>
      </c>
      <c r="AU25" s="37" t="s">
        <v>198</v>
      </c>
      <c r="AV25" s="37" t="s">
        <v>198</v>
      </c>
      <c r="AW25" s="37" t="s">
        <v>198</v>
      </c>
      <c r="AX25" s="37"/>
      <c r="AY25" s="37"/>
      <c r="AZ25" s="37"/>
      <c r="BA25" s="114"/>
      <c r="BB25" s="114"/>
      <c r="BC25" s="114"/>
      <c r="BD25" s="114"/>
      <c r="BE25" s="115">
        <f t="shared" si="2"/>
        <v>0</v>
      </c>
      <c r="BF25" s="76"/>
      <c r="BG25" s="55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</row>
    <row r="26" spans="1:92" ht="94.5" hidden="1">
      <c r="A26" s="146" t="s">
        <v>225</v>
      </c>
      <c r="B26" s="147" t="s">
        <v>77</v>
      </c>
      <c r="C26" s="147" t="s">
        <v>67</v>
      </c>
      <c r="D26" s="147" t="s">
        <v>68</v>
      </c>
      <c r="E26" s="148" t="s">
        <v>69</v>
      </c>
      <c r="F26" s="147" t="s">
        <v>70</v>
      </c>
      <c r="G26" s="52" t="s">
        <v>71</v>
      </c>
      <c r="H26" s="43" t="s">
        <v>78</v>
      </c>
      <c r="I26" s="36" t="s">
        <v>0</v>
      </c>
      <c r="J26" s="43" t="s">
        <v>79</v>
      </c>
      <c r="K26" s="43" t="s">
        <v>74</v>
      </c>
      <c r="L26" s="45">
        <v>117670</v>
      </c>
      <c r="M26" s="45">
        <v>88000</v>
      </c>
      <c r="N26" s="149">
        <f t="shared" si="3"/>
        <v>117670</v>
      </c>
      <c r="O26" s="150"/>
      <c r="P26" s="150"/>
      <c r="Q26" s="150">
        <v>76496</v>
      </c>
      <c r="R26" s="150">
        <v>23324</v>
      </c>
      <c r="S26" s="150"/>
      <c r="T26" s="150">
        <v>17850</v>
      </c>
      <c r="U26" s="80"/>
      <c r="V26" s="80"/>
      <c r="W26" s="80"/>
      <c r="X26" s="80"/>
      <c r="Y26" s="80"/>
      <c r="Z26" s="80"/>
      <c r="AA26" s="46">
        <v>117670</v>
      </c>
      <c r="AB26" s="47">
        <v>88000</v>
      </c>
      <c r="AC26" s="47">
        <v>88000</v>
      </c>
      <c r="AD26" s="48">
        <v>0.75</v>
      </c>
      <c r="AE26" s="56">
        <f>L26/2</f>
        <v>58835</v>
      </c>
      <c r="AF26" s="50">
        <f t="shared" si="1"/>
        <v>0.5</v>
      </c>
      <c r="AG26" s="112" t="s">
        <v>75</v>
      </c>
      <c r="AH26" s="51" t="s">
        <v>76</v>
      </c>
      <c r="AI26" s="37"/>
      <c r="AJ26" s="37" t="s">
        <v>198</v>
      </c>
      <c r="AK26" s="37" t="s">
        <v>198</v>
      </c>
      <c r="AL26" s="37" t="s">
        <v>198</v>
      </c>
      <c r="AM26" s="37" t="s">
        <v>198</v>
      </c>
      <c r="AN26" s="37"/>
      <c r="AO26" s="37" t="s">
        <v>198</v>
      </c>
      <c r="AP26" s="37" t="s">
        <v>198</v>
      </c>
      <c r="AQ26" s="37" t="s">
        <v>198</v>
      </c>
      <c r="AR26" s="37" t="s">
        <v>198</v>
      </c>
      <c r="AS26" s="37" t="s">
        <v>198</v>
      </c>
      <c r="AT26" s="37" t="s">
        <v>198</v>
      </c>
      <c r="AU26" s="37" t="s">
        <v>198</v>
      </c>
      <c r="AV26" s="37" t="s">
        <v>198</v>
      </c>
      <c r="AW26" s="37" t="s">
        <v>248</v>
      </c>
      <c r="AX26" s="37"/>
      <c r="AY26" s="37"/>
      <c r="AZ26" s="37"/>
      <c r="BA26" s="114"/>
      <c r="BB26" s="114"/>
      <c r="BC26" s="114"/>
      <c r="BD26" s="114"/>
      <c r="BE26" s="115">
        <f t="shared" si="2"/>
        <v>0</v>
      </c>
      <c r="BF26" s="76"/>
      <c r="BG26" s="55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</row>
    <row r="27" spans="1:92" ht="78.75" hidden="1">
      <c r="A27" s="146" t="s">
        <v>227</v>
      </c>
      <c r="B27" s="147" t="s">
        <v>80</v>
      </c>
      <c r="C27" s="147" t="s">
        <v>67</v>
      </c>
      <c r="D27" s="147" t="s">
        <v>68</v>
      </c>
      <c r="E27" s="148" t="s">
        <v>69</v>
      </c>
      <c r="F27" s="147" t="s">
        <v>70</v>
      </c>
      <c r="G27" s="52" t="s">
        <v>71</v>
      </c>
      <c r="H27" s="43" t="s">
        <v>81</v>
      </c>
      <c r="I27" s="36" t="s">
        <v>0</v>
      </c>
      <c r="J27" s="43" t="s">
        <v>82</v>
      </c>
      <c r="K27" s="43" t="s">
        <v>83</v>
      </c>
      <c r="L27" s="45">
        <v>92823</v>
      </c>
      <c r="M27" s="45">
        <v>69600</v>
      </c>
      <c r="N27" s="149">
        <f t="shared" si="3"/>
        <v>92823</v>
      </c>
      <c r="O27" s="150"/>
      <c r="P27" s="150"/>
      <c r="Q27" s="150">
        <v>92823</v>
      </c>
      <c r="R27" s="150"/>
      <c r="S27" s="150"/>
      <c r="T27" s="150"/>
      <c r="U27" s="80"/>
      <c r="V27" s="80"/>
      <c r="W27" s="80"/>
      <c r="X27" s="80"/>
      <c r="Y27" s="80"/>
      <c r="Z27" s="80"/>
      <c r="AA27" s="46">
        <v>92823</v>
      </c>
      <c r="AB27" s="47">
        <v>69600</v>
      </c>
      <c r="AC27" s="47">
        <v>69600</v>
      </c>
      <c r="AD27" s="48">
        <v>0.75</v>
      </c>
      <c r="AE27" s="56">
        <f>L27/2</f>
        <v>46411.5</v>
      </c>
      <c r="AF27" s="50">
        <f t="shared" si="1"/>
        <v>0.5</v>
      </c>
      <c r="AG27" s="112" t="s">
        <v>84</v>
      </c>
      <c r="AH27" s="51" t="s">
        <v>85</v>
      </c>
      <c r="AI27" s="37"/>
      <c r="AJ27" s="37" t="s">
        <v>198</v>
      </c>
      <c r="AK27" s="37" t="s">
        <v>198</v>
      </c>
      <c r="AL27" s="37" t="s">
        <v>198</v>
      </c>
      <c r="AM27" s="37" t="s">
        <v>198</v>
      </c>
      <c r="AN27" s="37"/>
      <c r="AO27" s="37" t="s">
        <v>198</v>
      </c>
      <c r="AP27" s="37" t="s">
        <v>198</v>
      </c>
      <c r="AQ27" s="37" t="s">
        <v>198</v>
      </c>
      <c r="AR27" s="37" t="s">
        <v>198</v>
      </c>
      <c r="AS27" s="37" t="s">
        <v>198</v>
      </c>
      <c r="AT27" s="37" t="s">
        <v>198</v>
      </c>
      <c r="AU27" s="37" t="s">
        <v>198</v>
      </c>
      <c r="AV27" s="37" t="s">
        <v>198</v>
      </c>
      <c r="AW27" s="37" t="s">
        <v>248</v>
      </c>
      <c r="AX27" s="37"/>
      <c r="AY27" s="37"/>
      <c r="AZ27" s="37"/>
      <c r="BA27" s="114"/>
      <c r="BB27" s="114"/>
      <c r="BC27" s="114"/>
      <c r="BD27" s="114"/>
      <c r="BE27" s="115">
        <f t="shared" si="2"/>
        <v>0</v>
      </c>
      <c r="BF27" s="76"/>
      <c r="BG27" s="55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</row>
    <row r="28" spans="1:92" ht="94.5" hidden="1">
      <c r="A28" s="146" t="s">
        <v>228</v>
      </c>
      <c r="B28" s="147" t="s">
        <v>86</v>
      </c>
      <c r="C28" s="147" t="s">
        <v>67</v>
      </c>
      <c r="D28" s="147" t="s">
        <v>68</v>
      </c>
      <c r="E28" s="148" t="s">
        <v>69</v>
      </c>
      <c r="F28" s="147" t="s">
        <v>70</v>
      </c>
      <c r="G28" s="52" t="s">
        <v>71</v>
      </c>
      <c r="H28" s="43" t="s">
        <v>87</v>
      </c>
      <c r="I28" s="36" t="s">
        <v>0</v>
      </c>
      <c r="J28" s="43" t="s">
        <v>88</v>
      </c>
      <c r="K28" s="43" t="s">
        <v>74</v>
      </c>
      <c r="L28" s="45">
        <v>83140</v>
      </c>
      <c r="M28" s="45">
        <v>62300</v>
      </c>
      <c r="N28" s="149">
        <f t="shared" si="3"/>
        <v>83140</v>
      </c>
      <c r="O28" s="150"/>
      <c r="P28" s="150"/>
      <c r="Q28" s="150">
        <v>56960</v>
      </c>
      <c r="R28" s="150">
        <v>26180</v>
      </c>
      <c r="S28" s="150"/>
      <c r="T28" s="150"/>
      <c r="U28" s="80"/>
      <c r="V28" s="80"/>
      <c r="W28" s="80"/>
      <c r="X28" s="80"/>
      <c r="Y28" s="80"/>
      <c r="Z28" s="80"/>
      <c r="AA28" s="46">
        <v>83140</v>
      </c>
      <c r="AB28" s="47">
        <v>62300</v>
      </c>
      <c r="AC28" s="47">
        <v>62300</v>
      </c>
      <c r="AD28" s="48">
        <v>0.75</v>
      </c>
      <c r="AE28" s="56">
        <f>L28/2</f>
        <v>41570</v>
      </c>
      <c r="AF28" s="50">
        <f t="shared" si="1"/>
        <v>0.5</v>
      </c>
      <c r="AG28" s="112" t="s">
        <v>89</v>
      </c>
      <c r="AH28" s="51" t="s">
        <v>90</v>
      </c>
      <c r="AI28" s="37"/>
      <c r="AJ28" s="37" t="s">
        <v>198</v>
      </c>
      <c r="AK28" s="37" t="s">
        <v>198</v>
      </c>
      <c r="AL28" s="37" t="s">
        <v>198</v>
      </c>
      <c r="AM28" s="37" t="s">
        <v>198</v>
      </c>
      <c r="AN28" s="37"/>
      <c r="AO28" s="37" t="s">
        <v>198</v>
      </c>
      <c r="AP28" s="37" t="s">
        <v>198</v>
      </c>
      <c r="AQ28" s="37" t="s">
        <v>198</v>
      </c>
      <c r="AR28" s="37" t="s">
        <v>198</v>
      </c>
      <c r="AS28" s="37" t="s">
        <v>198</v>
      </c>
      <c r="AT28" s="37" t="s">
        <v>198</v>
      </c>
      <c r="AU28" s="37" t="s">
        <v>198</v>
      </c>
      <c r="AV28" s="37" t="s">
        <v>198</v>
      </c>
      <c r="AW28" s="37" t="s">
        <v>248</v>
      </c>
      <c r="AX28" s="37"/>
      <c r="AY28" s="37"/>
      <c r="AZ28" s="37"/>
      <c r="BA28" s="114"/>
      <c r="BB28" s="114"/>
      <c r="BC28" s="114"/>
      <c r="BD28" s="114"/>
      <c r="BE28" s="115">
        <f t="shared" si="2"/>
        <v>0</v>
      </c>
      <c r="BF28" s="76"/>
      <c r="BG28" s="55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</row>
    <row r="29" spans="1:92" ht="31.5" hidden="1">
      <c r="A29" s="146" t="s">
        <v>230</v>
      </c>
      <c r="B29" s="147" t="s">
        <v>91</v>
      </c>
      <c r="C29" s="147" t="s">
        <v>92</v>
      </c>
      <c r="D29" s="147" t="s">
        <v>246</v>
      </c>
      <c r="E29" s="148" t="s">
        <v>250</v>
      </c>
      <c r="F29" s="147" t="s">
        <v>195</v>
      </c>
      <c r="G29" s="44" t="s">
        <v>251</v>
      </c>
      <c r="H29" s="43" t="s">
        <v>252</v>
      </c>
      <c r="I29" s="54" t="s">
        <v>0</v>
      </c>
      <c r="J29" s="53" t="s">
        <v>93</v>
      </c>
      <c r="K29" s="53" t="s">
        <v>94</v>
      </c>
      <c r="L29" s="46">
        <v>1000000</v>
      </c>
      <c r="M29" s="46">
        <v>750000</v>
      </c>
      <c r="N29" s="149">
        <f t="shared" si="3"/>
        <v>1000000</v>
      </c>
      <c r="O29" s="149"/>
      <c r="P29" s="149"/>
      <c r="Q29" s="149"/>
      <c r="R29" s="149"/>
      <c r="S29" s="149"/>
      <c r="T29" s="149">
        <v>1000000</v>
      </c>
      <c r="U29" s="80">
        <f aca="true" t="shared" si="4" ref="U29:U35">SUM(V29:Z29)</f>
        <v>0</v>
      </c>
      <c r="V29" s="81"/>
      <c r="W29" s="81"/>
      <c r="X29" s="81"/>
      <c r="Y29" s="81"/>
      <c r="Z29" s="81"/>
      <c r="AA29" s="46">
        <v>1000000</v>
      </c>
      <c r="AB29" s="47">
        <v>750000</v>
      </c>
      <c r="AC29" s="47">
        <v>750000</v>
      </c>
      <c r="AD29" s="48">
        <v>0.75</v>
      </c>
      <c r="AE29" s="49">
        <v>750000</v>
      </c>
      <c r="AF29" s="50">
        <f t="shared" si="1"/>
        <v>0.75</v>
      </c>
      <c r="AG29" s="51" t="s">
        <v>197</v>
      </c>
      <c r="AH29" s="51" t="s">
        <v>232</v>
      </c>
      <c r="AI29" s="37"/>
      <c r="AJ29" s="37" t="s">
        <v>198</v>
      </c>
      <c r="AK29" s="37" t="s">
        <v>198</v>
      </c>
      <c r="AL29" s="37" t="s">
        <v>198</v>
      </c>
      <c r="AM29" s="37" t="s">
        <v>198</v>
      </c>
      <c r="AN29" s="37" t="s">
        <v>198</v>
      </c>
      <c r="AO29" s="37"/>
      <c r="AP29" s="37"/>
      <c r="AQ29" s="37"/>
      <c r="AR29" s="37" t="s">
        <v>198</v>
      </c>
      <c r="AS29" s="37" t="s">
        <v>198</v>
      </c>
      <c r="AT29" s="37" t="s">
        <v>198</v>
      </c>
      <c r="AU29" s="37" t="s">
        <v>198</v>
      </c>
      <c r="AV29" s="37" t="s">
        <v>198</v>
      </c>
      <c r="AW29" s="37" t="s">
        <v>199</v>
      </c>
      <c r="AX29" s="37"/>
      <c r="AY29" s="37"/>
      <c r="AZ29" s="37"/>
      <c r="BA29" s="152"/>
      <c r="BB29" s="152"/>
      <c r="BC29" s="152"/>
      <c r="BD29" s="152"/>
      <c r="BE29" s="152"/>
      <c r="BF29" s="142"/>
      <c r="BG29" s="153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</row>
    <row r="30" spans="1:92" ht="47.25" hidden="1">
      <c r="A30" s="146" t="s">
        <v>233</v>
      </c>
      <c r="B30" s="147" t="s">
        <v>95</v>
      </c>
      <c r="C30" s="147" t="s">
        <v>96</v>
      </c>
      <c r="D30" s="147" t="s">
        <v>97</v>
      </c>
      <c r="E30" s="148" t="s">
        <v>98</v>
      </c>
      <c r="F30" s="147" t="s">
        <v>222</v>
      </c>
      <c r="G30" s="44" t="s">
        <v>99</v>
      </c>
      <c r="H30" s="43" t="s">
        <v>100</v>
      </c>
      <c r="I30" s="36" t="s">
        <v>101</v>
      </c>
      <c r="J30" s="43" t="s">
        <v>102</v>
      </c>
      <c r="K30" s="43" t="s">
        <v>266</v>
      </c>
      <c r="L30" s="45">
        <v>70300</v>
      </c>
      <c r="M30" s="45">
        <v>52725</v>
      </c>
      <c r="N30" s="149">
        <f t="shared" si="3"/>
        <v>70300</v>
      </c>
      <c r="O30" s="150"/>
      <c r="P30" s="150">
        <v>49600</v>
      </c>
      <c r="Q30" s="150">
        <v>20700</v>
      </c>
      <c r="R30" s="150"/>
      <c r="S30" s="150"/>
      <c r="T30" s="150"/>
      <c r="U30" s="80">
        <f t="shared" si="4"/>
        <v>5600</v>
      </c>
      <c r="V30" s="80">
        <v>5600</v>
      </c>
      <c r="W30" s="80"/>
      <c r="X30" s="80"/>
      <c r="Y30" s="80"/>
      <c r="Z30" s="80"/>
      <c r="AA30" s="46">
        <v>70300</v>
      </c>
      <c r="AB30" s="47">
        <v>52725</v>
      </c>
      <c r="AC30" s="47">
        <v>52700</v>
      </c>
      <c r="AD30" s="48">
        <v>0.75</v>
      </c>
      <c r="AE30" s="49">
        <v>52700</v>
      </c>
      <c r="AF30" s="50">
        <f t="shared" si="1"/>
        <v>0.7496443812233285</v>
      </c>
      <c r="AG30" s="51" t="s">
        <v>206</v>
      </c>
      <c r="AH30" s="51" t="s">
        <v>103</v>
      </c>
      <c r="AI30" s="37"/>
      <c r="AJ30" s="37" t="s">
        <v>198</v>
      </c>
      <c r="AK30" s="37" t="s">
        <v>248</v>
      </c>
      <c r="AL30" s="37" t="s">
        <v>198</v>
      </c>
      <c r="AM30" s="37" t="s">
        <v>198</v>
      </c>
      <c r="AN30" s="37" t="s">
        <v>198</v>
      </c>
      <c r="AO30" s="37"/>
      <c r="AP30" s="37"/>
      <c r="AQ30" s="37"/>
      <c r="AR30" s="37" t="s">
        <v>198</v>
      </c>
      <c r="AS30" s="37" t="s">
        <v>198</v>
      </c>
      <c r="AT30" s="37" t="s">
        <v>198</v>
      </c>
      <c r="AU30" s="37" t="s">
        <v>199</v>
      </c>
      <c r="AV30" s="37" t="s">
        <v>198</v>
      </c>
      <c r="AW30" s="37" t="s">
        <v>198</v>
      </c>
      <c r="AX30" s="37"/>
      <c r="AY30" s="37"/>
      <c r="AZ30" s="37"/>
      <c r="BA30" s="38"/>
      <c r="BB30" s="38"/>
      <c r="BC30" s="38"/>
      <c r="BD30" s="38"/>
      <c r="BE30" s="39">
        <f aca="true" t="shared" si="5" ref="BE30:BE35">SUM(BA30:BD30)</f>
        <v>0</v>
      </c>
      <c r="BF30" s="142"/>
      <c r="BG30" s="153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</row>
    <row r="31" spans="1:92" ht="47.25" hidden="1">
      <c r="A31" s="146" t="s">
        <v>234</v>
      </c>
      <c r="B31" s="147" t="s">
        <v>104</v>
      </c>
      <c r="C31" s="147" t="s">
        <v>105</v>
      </c>
      <c r="D31" s="147" t="s">
        <v>277</v>
      </c>
      <c r="E31" s="148" t="s">
        <v>3</v>
      </c>
      <c r="F31" s="147" t="s">
        <v>1</v>
      </c>
      <c r="G31" s="151" t="s">
        <v>4</v>
      </c>
      <c r="H31" s="43" t="s">
        <v>5</v>
      </c>
      <c r="I31" s="110" t="s">
        <v>6</v>
      </c>
      <c r="J31" s="109" t="s">
        <v>106</v>
      </c>
      <c r="K31" s="109" t="s">
        <v>253</v>
      </c>
      <c r="L31" s="45">
        <v>60000</v>
      </c>
      <c r="M31" s="45">
        <v>45000</v>
      </c>
      <c r="N31" s="149">
        <f t="shared" si="3"/>
        <v>60000</v>
      </c>
      <c r="O31" s="150"/>
      <c r="P31" s="150">
        <v>60000</v>
      </c>
      <c r="Q31" s="150"/>
      <c r="R31" s="150"/>
      <c r="S31" s="150"/>
      <c r="T31" s="150"/>
      <c r="U31" s="80">
        <f t="shared" si="4"/>
        <v>0</v>
      </c>
      <c r="V31" s="80"/>
      <c r="W31" s="80"/>
      <c r="X31" s="80"/>
      <c r="Y31" s="80"/>
      <c r="Z31" s="80"/>
      <c r="AA31" s="46">
        <v>60000</v>
      </c>
      <c r="AB31" s="47">
        <v>45000</v>
      </c>
      <c r="AC31" s="47">
        <v>45000</v>
      </c>
      <c r="AD31" s="48">
        <v>0.75</v>
      </c>
      <c r="AE31" s="49">
        <v>45000</v>
      </c>
      <c r="AF31" s="50">
        <f t="shared" si="1"/>
        <v>0.75</v>
      </c>
      <c r="AG31" s="112" t="s">
        <v>206</v>
      </c>
      <c r="AH31" s="112" t="s">
        <v>107</v>
      </c>
      <c r="AI31" s="111"/>
      <c r="AJ31" s="111" t="s">
        <v>198</v>
      </c>
      <c r="AK31" s="111" t="s">
        <v>198</v>
      </c>
      <c r="AL31" s="111" t="s">
        <v>198</v>
      </c>
      <c r="AM31" s="111" t="s">
        <v>198</v>
      </c>
      <c r="AN31" s="111" t="s">
        <v>198</v>
      </c>
      <c r="AO31" s="111" t="s">
        <v>198</v>
      </c>
      <c r="AP31" s="111" t="s">
        <v>198</v>
      </c>
      <c r="AQ31" s="111" t="s">
        <v>198</v>
      </c>
      <c r="AR31" s="111" t="s">
        <v>198</v>
      </c>
      <c r="AS31" s="111" t="s">
        <v>198</v>
      </c>
      <c r="AT31" s="111" t="s">
        <v>198</v>
      </c>
      <c r="AU31" s="111" t="s">
        <v>198</v>
      </c>
      <c r="AV31" s="111" t="s">
        <v>198</v>
      </c>
      <c r="AW31" s="111" t="s">
        <v>2</v>
      </c>
      <c r="AX31" s="111"/>
      <c r="AY31" s="111"/>
      <c r="AZ31" s="111"/>
      <c r="BA31" s="114"/>
      <c r="BB31" s="114"/>
      <c r="BC31" s="114"/>
      <c r="BD31" s="114"/>
      <c r="BE31" s="115">
        <f t="shared" si="5"/>
        <v>0</v>
      </c>
      <c r="BF31" s="76"/>
      <c r="BG31" s="5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</row>
    <row r="32" spans="1:92" ht="31.5" hidden="1">
      <c r="A32" s="146" t="s">
        <v>237</v>
      </c>
      <c r="B32" s="154" t="s">
        <v>108</v>
      </c>
      <c r="C32" s="154" t="s">
        <v>109</v>
      </c>
      <c r="D32" s="154" t="s">
        <v>268</v>
      </c>
      <c r="E32" s="155" t="s">
        <v>269</v>
      </c>
      <c r="F32" s="154" t="s">
        <v>222</v>
      </c>
      <c r="G32" s="156" t="s">
        <v>270</v>
      </c>
      <c r="H32" s="157" t="s">
        <v>271</v>
      </c>
      <c r="I32" s="154"/>
      <c r="J32" s="157" t="s">
        <v>110</v>
      </c>
      <c r="K32" s="155"/>
      <c r="L32" s="158"/>
      <c r="M32" s="158"/>
      <c r="N32" s="159">
        <f t="shared" si="3"/>
        <v>0</v>
      </c>
      <c r="O32" s="160"/>
      <c r="P32" s="160"/>
      <c r="Q32" s="160"/>
      <c r="R32" s="160"/>
      <c r="S32" s="160"/>
      <c r="T32" s="160"/>
      <c r="U32" s="161">
        <f t="shared" si="4"/>
        <v>0</v>
      </c>
      <c r="V32" s="161"/>
      <c r="W32" s="161"/>
      <c r="X32" s="161"/>
      <c r="Y32" s="161"/>
      <c r="Z32" s="161"/>
      <c r="AA32" s="162"/>
      <c r="AB32" s="163"/>
      <c r="AC32" s="163"/>
      <c r="AD32" s="164"/>
      <c r="AE32" s="56"/>
      <c r="AF32" s="165"/>
      <c r="AG32" s="166"/>
      <c r="AH32" s="166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7"/>
      <c r="BB32" s="167"/>
      <c r="BC32" s="167"/>
      <c r="BD32" s="167"/>
      <c r="BE32" s="115">
        <f t="shared" si="5"/>
        <v>0</v>
      </c>
      <c r="BF32" s="76"/>
      <c r="BG32" s="168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</row>
    <row r="33" spans="1:92" ht="31.5" hidden="1">
      <c r="A33" s="146" t="s">
        <v>239</v>
      </c>
      <c r="B33" s="154" t="s">
        <v>111</v>
      </c>
      <c r="C33" s="154" t="s">
        <v>112</v>
      </c>
      <c r="D33" s="154" t="s">
        <v>268</v>
      </c>
      <c r="E33" s="157" t="s">
        <v>269</v>
      </c>
      <c r="F33" s="154" t="s">
        <v>222</v>
      </c>
      <c r="G33" s="156" t="s">
        <v>270</v>
      </c>
      <c r="H33" s="157" t="s">
        <v>113</v>
      </c>
      <c r="I33" s="154" t="s">
        <v>6</v>
      </c>
      <c r="J33" s="157" t="s">
        <v>114</v>
      </c>
      <c r="K33" s="157" t="s">
        <v>115</v>
      </c>
      <c r="L33" s="158">
        <v>250000</v>
      </c>
      <c r="M33" s="158">
        <v>187500</v>
      </c>
      <c r="N33" s="159">
        <f t="shared" si="3"/>
        <v>250000</v>
      </c>
      <c r="O33" s="160"/>
      <c r="P33" s="160"/>
      <c r="Q33" s="160"/>
      <c r="R33" s="160"/>
      <c r="S33" s="160">
        <v>250000</v>
      </c>
      <c r="T33" s="160"/>
      <c r="U33" s="161">
        <f t="shared" si="4"/>
        <v>35000</v>
      </c>
      <c r="V33" s="161">
        <v>25000</v>
      </c>
      <c r="W33" s="161"/>
      <c r="X33" s="161">
        <v>5000</v>
      </c>
      <c r="Y33" s="161">
        <v>5000</v>
      </c>
      <c r="Z33" s="161"/>
      <c r="AA33" s="162">
        <v>250000</v>
      </c>
      <c r="AB33" s="163">
        <v>187500</v>
      </c>
      <c r="AC33" s="163">
        <v>187500</v>
      </c>
      <c r="AD33" s="164">
        <v>0.75</v>
      </c>
      <c r="AE33" s="169">
        <v>187500</v>
      </c>
      <c r="AF33" s="50">
        <f>(AE33/L33)</f>
        <v>0.75</v>
      </c>
      <c r="AG33" s="166" t="s">
        <v>197</v>
      </c>
      <c r="AH33" s="166" t="s">
        <v>116</v>
      </c>
      <c r="AI33" s="165"/>
      <c r="AJ33" s="165" t="s">
        <v>198</v>
      </c>
      <c r="AK33" s="165" t="s">
        <v>198</v>
      </c>
      <c r="AL33" s="165" t="s">
        <v>198</v>
      </c>
      <c r="AM33" s="165" t="s">
        <v>198</v>
      </c>
      <c r="AN33" s="165" t="s">
        <v>198</v>
      </c>
      <c r="AO33" s="165" t="s">
        <v>207</v>
      </c>
      <c r="AP33" s="165" t="s">
        <v>207</v>
      </c>
      <c r="AQ33" s="165" t="s">
        <v>207</v>
      </c>
      <c r="AR33" s="165" t="s">
        <v>198</v>
      </c>
      <c r="AS33" s="165" t="s">
        <v>198</v>
      </c>
      <c r="AT33" s="165" t="s">
        <v>198</v>
      </c>
      <c r="AU33" s="37" t="s">
        <v>198</v>
      </c>
      <c r="AV33" s="165" t="s">
        <v>198</v>
      </c>
      <c r="AW33" s="165" t="s">
        <v>199</v>
      </c>
      <c r="AX33" s="165"/>
      <c r="AY33" s="165"/>
      <c r="AZ33" s="165"/>
      <c r="BA33" s="167"/>
      <c r="BB33" s="167"/>
      <c r="BC33" s="167"/>
      <c r="BD33" s="167"/>
      <c r="BE33" s="115">
        <f t="shared" si="5"/>
        <v>0</v>
      </c>
      <c r="BF33" s="76"/>
      <c r="BG33" s="168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</row>
    <row r="34" spans="1:92" ht="47.25" hidden="1">
      <c r="A34" s="146" t="s">
        <v>243</v>
      </c>
      <c r="B34" s="154" t="s">
        <v>117</v>
      </c>
      <c r="C34" s="154" t="s">
        <v>118</v>
      </c>
      <c r="D34" s="154" t="s">
        <v>119</v>
      </c>
      <c r="E34" s="155" t="s">
        <v>269</v>
      </c>
      <c r="F34" s="154" t="s">
        <v>222</v>
      </c>
      <c r="G34" s="156" t="s">
        <v>270</v>
      </c>
      <c r="H34" s="157" t="s">
        <v>271</v>
      </c>
      <c r="I34" s="36"/>
      <c r="J34" s="157" t="s">
        <v>120</v>
      </c>
      <c r="K34" s="109"/>
      <c r="L34" s="45"/>
      <c r="M34" s="45"/>
      <c r="N34" s="149">
        <f t="shared" si="3"/>
        <v>0</v>
      </c>
      <c r="O34" s="150"/>
      <c r="P34" s="150"/>
      <c r="Q34" s="150"/>
      <c r="R34" s="150"/>
      <c r="S34" s="150"/>
      <c r="T34" s="150"/>
      <c r="U34" s="80">
        <f t="shared" si="4"/>
        <v>0</v>
      </c>
      <c r="V34" s="80"/>
      <c r="W34" s="80"/>
      <c r="X34" s="80"/>
      <c r="Y34" s="80"/>
      <c r="Z34" s="80"/>
      <c r="AA34" s="46"/>
      <c r="AB34" s="47"/>
      <c r="AC34" s="47"/>
      <c r="AD34" s="48"/>
      <c r="AE34" s="56"/>
      <c r="AF34" s="111"/>
      <c r="AG34" s="112"/>
      <c r="AH34" s="112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4"/>
      <c r="BB34" s="114"/>
      <c r="BC34" s="114"/>
      <c r="BD34" s="114"/>
      <c r="BE34" s="115">
        <f t="shared" si="5"/>
        <v>0</v>
      </c>
      <c r="BF34" s="76"/>
      <c r="BG34" s="168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</row>
    <row r="35" spans="1:92" ht="15.75" hidden="1">
      <c r="A35" s="146" t="s">
        <v>244</v>
      </c>
      <c r="B35" s="36" t="s">
        <v>121</v>
      </c>
      <c r="C35" s="36" t="s">
        <v>122</v>
      </c>
      <c r="D35" s="36" t="s">
        <v>123</v>
      </c>
      <c r="E35" s="109" t="s">
        <v>124</v>
      </c>
      <c r="F35" s="36"/>
      <c r="G35" s="52"/>
      <c r="H35" s="43"/>
      <c r="I35" s="36"/>
      <c r="J35" s="43"/>
      <c r="K35" s="109"/>
      <c r="L35" s="45"/>
      <c r="M35" s="45"/>
      <c r="N35" s="149">
        <f t="shared" si="3"/>
        <v>0</v>
      </c>
      <c r="O35" s="150"/>
      <c r="P35" s="150"/>
      <c r="Q35" s="150"/>
      <c r="R35" s="150"/>
      <c r="S35" s="150"/>
      <c r="T35" s="150"/>
      <c r="U35" s="80">
        <f t="shared" si="4"/>
        <v>0</v>
      </c>
      <c r="V35" s="80"/>
      <c r="W35" s="80"/>
      <c r="X35" s="80"/>
      <c r="Y35" s="80"/>
      <c r="Z35" s="80"/>
      <c r="AA35" s="46"/>
      <c r="AB35" s="47"/>
      <c r="AC35" s="47"/>
      <c r="AD35" s="48"/>
      <c r="AE35" s="56"/>
      <c r="AF35" s="37"/>
      <c r="AG35" s="51"/>
      <c r="AH35" s="51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114"/>
      <c r="BB35" s="114"/>
      <c r="BC35" s="114"/>
      <c r="BD35" s="114"/>
      <c r="BE35" s="115">
        <f t="shared" si="5"/>
        <v>0</v>
      </c>
      <c r="BF35" s="76"/>
      <c r="BG35" s="55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ht="47.25" customHeight="1" hidden="1">
      <c r="A36" s="60"/>
      <c r="B36" s="170" t="s">
        <v>28</v>
      </c>
      <c r="C36" s="171"/>
      <c r="D36" s="171"/>
      <c r="E36" s="171"/>
      <c r="F36" s="172"/>
      <c r="G36" s="173"/>
      <c r="H36" s="174"/>
      <c r="I36" s="175"/>
      <c r="J36" s="174"/>
      <c r="K36" s="176"/>
      <c r="L36" s="177">
        <f aca="true" t="shared" si="6" ref="L36:AC36">SUM(L18:L35)</f>
        <v>4522694</v>
      </c>
      <c r="M36" s="177">
        <f t="shared" si="6"/>
        <v>3086325</v>
      </c>
      <c r="N36" s="177">
        <f t="shared" si="6"/>
        <v>4522694</v>
      </c>
      <c r="O36" s="177">
        <f t="shared" si="6"/>
        <v>100000</v>
      </c>
      <c r="P36" s="177">
        <f t="shared" si="6"/>
        <v>459600</v>
      </c>
      <c r="Q36" s="177">
        <f t="shared" si="6"/>
        <v>2585645</v>
      </c>
      <c r="R36" s="177">
        <f t="shared" si="6"/>
        <v>84609</v>
      </c>
      <c r="S36" s="177">
        <f t="shared" si="6"/>
        <v>250000</v>
      </c>
      <c r="T36" s="177">
        <f t="shared" si="6"/>
        <v>1042840</v>
      </c>
      <c r="U36" s="177">
        <f t="shared" si="6"/>
        <v>556394</v>
      </c>
      <c r="V36" s="177">
        <f t="shared" si="6"/>
        <v>209394</v>
      </c>
      <c r="W36" s="177">
        <f t="shared" si="6"/>
        <v>0</v>
      </c>
      <c r="X36" s="177">
        <f t="shared" si="6"/>
        <v>215000</v>
      </c>
      <c r="Y36" s="177">
        <f t="shared" si="6"/>
        <v>125000</v>
      </c>
      <c r="Z36" s="177">
        <f t="shared" si="6"/>
        <v>7000</v>
      </c>
      <c r="AA36" s="177">
        <f t="shared" si="6"/>
        <v>4522694</v>
      </c>
      <c r="AB36" s="177">
        <f t="shared" si="6"/>
        <v>3086325</v>
      </c>
      <c r="AC36" s="177">
        <f t="shared" si="6"/>
        <v>3086300</v>
      </c>
      <c r="AD36" s="178"/>
      <c r="AE36" s="179">
        <f>SUM(AE18:AE35)</f>
        <v>2966667</v>
      </c>
      <c r="AF36" s="180"/>
      <c r="AG36" s="181"/>
      <c r="AH36" s="181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2"/>
      <c r="BB36" s="182"/>
      <c r="BC36" s="182"/>
      <c r="BD36" s="183"/>
      <c r="BE36" s="184"/>
      <c r="BF36" s="76"/>
      <c r="BG36" s="55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47.25" customHeight="1" hidden="1">
      <c r="A37" s="60"/>
      <c r="B37" s="185" t="s">
        <v>125</v>
      </c>
      <c r="C37" s="186"/>
      <c r="D37" s="186"/>
      <c r="E37" s="186"/>
      <c r="F37" s="187"/>
      <c r="G37" s="188"/>
      <c r="H37" s="189"/>
      <c r="I37" s="190"/>
      <c r="J37" s="189"/>
      <c r="K37" s="191"/>
      <c r="L37" s="192" t="e">
        <f>SUM(L36,L15,#REF!,#REF!,#REF!,#REF!)</f>
        <v>#REF!</v>
      </c>
      <c r="M37" s="192" t="e">
        <f>SUM(M36,M15,#REF!,#REF!,#REF!,#REF!)</f>
        <v>#REF!</v>
      </c>
      <c r="N37" s="192" t="e">
        <f>SUM(N36,N15,#REF!,#REF!,#REF!,#REF!)</f>
        <v>#REF!</v>
      </c>
      <c r="O37" s="192" t="e">
        <f>SUM(O36,O15,#REF!,#REF!,#REF!,#REF!)</f>
        <v>#REF!</v>
      </c>
      <c r="P37" s="192" t="e">
        <f>SUM(P36,P15,#REF!,#REF!,#REF!,#REF!)</f>
        <v>#REF!</v>
      </c>
      <c r="Q37" s="192" t="e">
        <f>SUM(Q36,Q15,#REF!,#REF!,#REF!,#REF!)</f>
        <v>#REF!</v>
      </c>
      <c r="R37" s="192" t="e">
        <f>SUM(R36,R15,#REF!,#REF!,#REF!,#REF!)</f>
        <v>#REF!</v>
      </c>
      <c r="S37" s="192" t="e">
        <f>SUM(S36,S15,#REF!,#REF!,#REF!,#REF!)</f>
        <v>#REF!</v>
      </c>
      <c r="T37" s="192" t="e">
        <f>SUM(T36,T15,#REF!,#REF!,#REF!,#REF!)</f>
        <v>#REF!</v>
      </c>
      <c r="U37" s="192" t="e">
        <f>SUM(U36,U15,#REF!,#REF!,#REF!,#REF!)</f>
        <v>#REF!</v>
      </c>
      <c r="V37" s="192" t="e">
        <f>SUM(V36,V15,#REF!,#REF!,#REF!,#REF!)</f>
        <v>#REF!</v>
      </c>
      <c r="W37" s="192" t="e">
        <f>SUM(W36,W15,#REF!,#REF!,#REF!,#REF!)</f>
        <v>#REF!</v>
      </c>
      <c r="X37" s="192" t="e">
        <f>SUM(X36,X15,#REF!,#REF!,#REF!,#REF!)</f>
        <v>#REF!</v>
      </c>
      <c r="Y37" s="192" t="e">
        <f>SUM(Y36,Y15,#REF!,#REF!,#REF!,#REF!)</f>
        <v>#REF!</v>
      </c>
      <c r="Z37" s="192" t="e">
        <f>SUM(Z36,Z15,#REF!,#REF!,#REF!,#REF!)</f>
        <v>#REF!</v>
      </c>
      <c r="AA37" s="192" t="e">
        <f>SUM(AA36,AA15,#REF!,#REF!,#REF!,#REF!)</f>
        <v>#REF!</v>
      </c>
      <c r="AB37" s="192" t="e">
        <f>SUM(AB36,AB15,#REF!,#REF!,#REF!,#REF!)</f>
        <v>#REF!</v>
      </c>
      <c r="AC37" s="192" t="e">
        <f>SUM(AC36,AC15,#REF!,#REF!,#REF!,#REF!)</f>
        <v>#REF!</v>
      </c>
      <c r="AD37" s="193"/>
      <c r="AE37" s="194" t="e">
        <f>#REF!+#REF!+#REF!+#REF!+AE15</f>
        <v>#REF!</v>
      </c>
      <c r="AF37" s="195"/>
      <c r="AG37" s="196"/>
      <c r="AH37" s="196"/>
      <c r="AI37" s="195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5"/>
      <c r="AY37" s="195"/>
      <c r="AZ37" s="195"/>
      <c r="BA37" s="198"/>
      <c r="BB37" s="198"/>
      <c r="BC37" s="198"/>
      <c r="BD37" s="199"/>
      <c r="BE37" s="200"/>
      <c r="BF37" s="201"/>
      <c r="BG37" s="55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47.25" customHeight="1" hidden="1">
      <c r="A38" s="60"/>
      <c r="B38" s="202" t="s">
        <v>126</v>
      </c>
      <c r="C38" s="203"/>
      <c r="D38" s="203"/>
      <c r="E38" s="203"/>
      <c r="F38" s="203"/>
      <c r="G38" s="204"/>
      <c r="H38" s="205"/>
      <c r="I38" s="206"/>
      <c r="J38" s="205"/>
      <c r="K38" s="207"/>
      <c r="L38" s="208" t="e">
        <f aca="true" t="shared" si="7" ref="L38:AC38">SUM(L37-L36)</f>
        <v>#REF!</v>
      </c>
      <c r="M38" s="208" t="e">
        <f t="shared" si="7"/>
        <v>#REF!</v>
      </c>
      <c r="N38" s="208" t="e">
        <f t="shared" si="7"/>
        <v>#REF!</v>
      </c>
      <c r="O38" s="208" t="e">
        <f t="shared" si="7"/>
        <v>#REF!</v>
      </c>
      <c r="P38" s="208" t="e">
        <f t="shared" si="7"/>
        <v>#REF!</v>
      </c>
      <c r="Q38" s="208" t="e">
        <f t="shared" si="7"/>
        <v>#REF!</v>
      </c>
      <c r="R38" s="208" t="e">
        <f t="shared" si="7"/>
        <v>#REF!</v>
      </c>
      <c r="S38" s="208" t="e">
        <f t="shared" si="7"/>
        <v>#REF!</v>
      </c>
      <c r="T38" s="208" t="e">
        <f t="shared" si="7"/>
        <v>#REF!</v>
      </c>
      <c r="U38" s="208" t="e">
        <f t="shared" si="7"/>
        <v>#REF!</v>
      </c>
      <c r="V38" s="208" t="e">
        <f t="shared" si="7"/>
        <v>#REF!</v>
      </c>
      <c r="W38" s="208" t="e">
        <f t="shared" si="7"/>
        <v>#REF!</v>
      </c>
      <c r="X38" s="208" t="e">
        <f t="shared" si="7"/>
        <v>#REF!</v>
      </c>
      <c r="Y38" s="208" t="e">
        <f t="shared" si="7"/>
        <v>#REF!</v>
      </c>
      <c r="Z38" s="208" t="e">
        <f t="shared" si="7"/>
        <v>#REF!</v>
      </c>
      <c r="AA38" s="208" t="e">
        <f t="shared" si="7"/>
        <v>#REF!</v>
      </c>
      <c r="AB38" s="208" t="e">
        <f t="shared" si="7"/>
        <v>#REF!</v>
      </c>
      <c r="AC38" s="208" t="e">
        <f t="shared" si="7"/>
        <v>#REF!</v>
      </c>
      <c r="AD38" s="209"/>
      <c r="AE38" s="210" t="e">
        <f>AE37-AE36</f>
        <v>#REF!</v>
      </c>
      <c r="AF38" s="211"/>
      <c r="AG38" s="212"/>
      <c r="AH38" s="212"/>
      <c r="AI38" s="211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1"/>
      <c r="AY38" s="211"/>
      <c r="AZ38" s="211"/>
      <c r="BA38" s="214"/>
      <c r="BB38" s="214"/>
      <c r="BC38" s="214"/>
      <c r="BD38" s="215"/>
      <c r="BE38" s="216"/>
      <c r="BF38" s="201"/>
      <c r="BG38" s="55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39" spans="1:92" ht="15.75" hidden="1">
      <c r="A39" s="217"/>
      <c r="B39" s="218"/>
      <c r="C39" s="218"/>
      <c r="D39" s="218"/>
      <c r="E39" s="218"/>
      <c r="F39" s="218"/>
      <c r="G39" s="219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76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</row>
    <row r="40" spans="1:92" ht="15.75" hidden="1">
      <c r="A40" s="217"/>
      <c r="B40" s="220"/>
      <c r="C40" s="221"/>
      <c r="D40" s="221"/>
      <c r="E40" s="222" t="s">
        <v>127</v>
      </c>
      <c r="F40" s="222"/>
      <c r="G40" s="223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76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</row>
    <row r="41" spans="1:92" ht="9" customHeight="1" hidden="1">
      <c r="A41" s="217"/>
      <c r="B41" s="218"/>
      <c r="C41" s="218"/>
      <c r="D41" s="221"/>
      <c r="E41" s="221"/>
      <c r="F41" s="221"/>
      <c r="G41" s="223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76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</row>
    <row r="42" spans="1:92" ht="15.75" hidden="1">
      <c r="A42" s="217"/>
      <c r="B42" s="224"/>
      <c r="C42" s="218"/>
      <c r="D42" s="218"/>
      <c r="E42" s="222" t="s">
        <v>128</v>
      </c>
      <c r="F42" s="218"/>
      <c r="G42" s="219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76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</row>
    <row r="43" spans="1:92" ht="8.25" customHeight="1" hidden="1">
      <c r="A43" s="217"/>
      <c r="B43" s="218"/>
      <c r="C43" s="218"/>
      <c r="D43" s="218"/>
      <c r="E43" s="218"/>
      <c r="F43" s="218"/>
      <c r="G43" s="219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76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</row>
    <row r="44" spans="1:88" ht="15.75" hidden="1">
      <c r="A44" s="225"/>
      <c r="B44" s="226"/>
      <c r="C44" s="218"/>
      <c r="D44" s="218"/>
      <c r="E44" s="222" t="s">
        <v>129</v>
      </c>
      <c r="F44" s="218"/>
      <c r="G44" s="219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76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ht="9" customHeight="1" hidden="1">
      <c r="A45" s="225"/>
      <c r="B45" s="218"/>
      <c r="C45" s="218"/>
      <c r="D45" s="218"/>
      <c r="E45" s="218"/>
      <c r="F45" s="218"/>
      <c r="G45" s="219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76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ht="15.75" hidden="1">
      <c r="A46" s="225"/>
      <c r="B46" s="227"/>
      <c r="C46" s="218"/>
      <c r="D46" s="218"/>
      <c r="E46" s="222" t="s">
        <v>130</v>
      </c>
      <c r="F46" s="218"/>
      <c r="G46" s="219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76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ht="7.5" customHeight="1" hidden="1">
      <c r="A47" s="225"/>
      <c r="B47" s="218"/>
      <c r="C47" s="218"/>
      <c r="D47" s="218"/>
      <c r="E47" s="218"/>
      <c r="F47" s="218"/>
      <c r="G47" s="219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76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58" ht="15.75" hidden="1">
      <c r="A48" s="225"/>
      <c r="B48" s="228" t="s">
        <v>131</v>
      </c>
      <c r="C48" s="221"/>
      <c r="D48" s="221"/>
      <c r="E48" s="222" t="s">
        <v>132</v>
      </c>
      <c r="F48" s="218"/>
      <c r="G48" s="219"/>
      <c r="H48" s="218"/>
      <c r="I48" s="218"/>
      <c r="J48" s="218"/>
      <c r="K48" s="218"/>
      <c r="L48" s="218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9"/>
    </row>
    <row r="49" ht="15.75">
      <c r="BF49" s="232"/>
    </row>
    <row r="50" ht="15.75">
      <c r="BF50" s="232"/>
    </row>
    <row r="51" ht="15.75">
      <c r="BF51" s="232"/>
    </row>
    <row r="52" ht="15.75">
      <c r="BF52" s="232"/>
    </row>
    <row r="53" ht="15.75">
      <c r="BF53" s="232"/>
    </row>
    <row r="54" ht="15.75">
      <c r="BF54" s="232"/>
    </row>
    <row r="55" ht="15.75">
      <c r="BF55" s="232"/>
    </row>
    <row r="56" ht="15.75">
      <c r="BF56" s="232"/>
    </row>
    <row r="57" ht="15.75">
      <c r="BF57" s="232"/>
    </row>
    <row r="58" ht="15.75">
      <c r="BF58" s="232"/>
    </row>
    <row r="65266" ht="12.75">
      <c r="AE65266" s="234" t="e">
        <f>SUM(AE37:AE65265)</f>
        <v>#REF!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58" r:id="rId1"/>
  <headerFooter alignWithMargins="0">
    <oddHeader>&amp;L&amp;"Times New Roman CE,tučné"&amp;14Usnesení č. 20/1729 - Příloha č. 1&amp;"Times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Radka Bartmanová</cp:lastModifiedBy>
  <cp:lastPrinted>2007-11-23T09:15:43Z</cp:lastPrinted>
  <dcterms:created xsi:type="dcterms:W3CDTF">2007-10-18T15:23:49Z</dcterms:created>
  <dcterms:modified xsi:type="dcterms:W3CDTF">2007-11-23T09:15:45Z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-498949704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