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6000" tabRatio="804" firstSheet="1" activeTab="1"/>
  </bookViews>
  <sheets>
    <sheet name="List1" sheetId="1" r:id="rId1"/>
    <sheet name="ZASTUPITELSTVO " sheetId="2" r:id="rId2"/>
  </sheets>
  <definedNames>
    <definedName name="Z_0110C4AF_8D1C_4B0F_B144_9646B1B19B8C_.wvu.Cols" localSheetId="1" hidden="1">'ZASTUPITELSTVO '!$I:$J,'ZASTUPITELSTVO '!$N:$O</definedName>
    <definedName name="Z_7B457D12_6D6B_4292_BFDE_82A2D0A0FCD3_.wvu.Cols" localSheetId="1" hidden="1">'ZASTUPITELSTVO '!$I:$J,'ZASTUPITELSTVO '!$N:$O</definedName>
    <definedName name="Z_F31359D9_200D_4082_98C1_9B2C11907DAC_.wvu.Cols" localSheetId="1" hidden="1">'ZASTUPITELSTVO '!$I:$J,'ZASTUPITELSTVO '!$N:$O</definedName>
  </definedNames>
  <calcPr fullCalcOnLoad="1"/>
</workbook>
</file>

<file path=xl/comments2.xml><?xml version="1.0" encoding="utf-8"?>
<comments xmlns="http://schemas.openxmlformats.org/spreadsheetml/2006/main">
  <authors>
    <author>simonikova</author>
  </authors>
  <commentList>
    <comment ref="K21" authorId="0">
      <text>
        <r>
          <rPr>
            <sz val="10"/>
            <rFont val="Arial"/>
            <family val="0"/>
          </rPr>
          <t>simonikova:</t>
        </r>
        <r>
          <rPr>
            <sz val="10"/>
            <rFont val="Arial"/>
            <family val="0"/>
          </rPr>
          <t xml:space="preserve">
nově krácení</t>
        </r>
      </text>
    </comment>
  </commentList>
</comments>
</file>

<file path=xl/sharedStrings.xml><?xml version="1.0" encoding="utf-8"?>
<sst xmlns="http://schemas.openxmlformats.org/spreadsheetml/2006/main" count="251" uniqueCount="222">
  <si>
    <t>CZ.1.07/1.1.07/03.0025</t>
  </si>
  <si>
    <t>CZ.1.07/1.1.07/03.0027</t>
  </si>
  <si>
    <t>CZ.1.07/1.1.07/03.0028</t>
  </si>
  <si>
    <t>CZ.1.07/1.1.07/03.0029</t>
  </si>
  <si>
    <t>CZ.1.07/1.1.07/03.0033</t>
  </si>
  <si>
    <t>CZ.1.07/1.1.07/03.0035</t>
  </si>
  <si>
    <t>CZ.1.07/1.1.07/03.0039</t>
  </si>
  <si>
    <t>CZ.1.07/1.1.07/03.0042</t>
  </si>
  <si>
    <t>CZ.1.07/1.1.07/03.0043</t>
  </si>
  <si>
    <t>CZ.1.07/1.1.07/03.0047</t>
  </si>
  <si>
    <t>CZ.1.07/1.1.07/03.0049</t>
  </si>
  <si>
    <t>CZ.1.07/1.1.07/03.0053</t>
  </si>
  <si>
    <t>CZ.1.07/1.1.07/03.0054</t>
  </si>
  <si>
    <t>CZ.1.07/1.1.07/03.0056</t>
  </si>
  <si>
    <t>CZ.1.07/1.1.07/03.0057</t>
  </si>
  <si>
    <t>CZ.1.07/1.1.07/03.0059</t>
  </si>
  <si>
    <t>CZ.1.07/1.1.07/03.0061</t>
  </si>
  <si>
    <t>CZ.1.07/1.1.07/03.0063</t>
  </si>
  <si>
    <t>CZ.1.07/1.1.07/03.0064</t>
  </si>
  <si>
    <t>CZ.1.07/1.1.07/03.0067</t>
  </si>
  <si>
    <t>CZ.1.07/1.1.07/03.0075</t>
  </si>
  <si>
    <t>CZ.1.07/1.1.07/03.0081</t>
  </si>
  <si>
    <t>CZ.1.07/1.1.07/03.0085</t>
  </si>
  <si>
    <t>CZ.1.07/1.1.07/03.0089</t>
  </si>
  <si>
    <t>CZ.1.07/1.1.07/03.0090</t>
  </si>
  <si>
    <t>CZ.1.07/1.1.07/03.0092</t>
  </si>
  <si>
    <t>CZ.1.07/1.1.07/03.0093</t>
  </si>
  <si>
    <r>
      <t xml:space="preserve">TEMPO TRAINING </t>
    </r>
    <r>
      <rPr>
        <sz val="10"/>
        <rFont val="Arial"/>
        <family val="0"/>
      </rPr>
      <t>&amp;</t>
    </r>
    <r>
      <rPr>
        <sz val="10"/>
        <rFont val="Tahoma"/>
        <family val="2"/>
      </rPr>
      <t xml:space="preserve"> CONSULTING s.r.o.</t>
    </r>
  </si>
  <si>
    <t>Základní škola J.A.Komenského Fulnek, Česká 339, příspěvková organizace</t>
  </si>
  <si>
    <t>"První pomoc =&gt; šance pro život" - výuka první pomoci žáků ZŠ v MSK</t>
  </si>
  <si>
    <t>CZ.1.07/1.1.07/03.0098</t>
  </si>
  <si>
    <t>Gymnázium a Střední odborná škola, Frýdek - Místek, Cihelní 410, příspěvková organizace</t>
  </si>
  <si>
    <t>elearning - Člověk a příroda</t>
  </si>
  <si>
    <t>OKO do budoucnosti</t>
  </si>
  <si>
    <t>Základní škola Hradec nad Moravicí - Žimrovice, okres Opava, příspěvková organizace</t>
  </si>
  <si>
    <t>Návraty ke kořenům</t>
  </si>
  <si>
    <t>Můj multimediální a virtuální studijní svět</t>
  </si>
  <si>
    <t>Střední škola společného stravování, Ostrava - Hrabůvka, příspěvková organizace</t>
  </si>
  <si>
    <t>Inovace výuky gastronomie</t>
  </si>
  <si>
    <t>Střední zdravotnická škola, Opava, Dvořákovy sady 2, příspěvková organizace</t>
  </si>
  <si>
    <t>Rozšíření výuky žáků středních zdravotnických škol o znalosti nemocničního informačního systému</t>
  </si>
  <si>
    <t>Moderní škola</t>
  </si>
  <si>
    <t>MI - počet podpořených žáků</t>
  </si>
  <si>
    <t>částka na 1 podpořenou osobu</t>
  </si>
  <si>
    <t>Kvalifikační a personální agentura, o.p.s.</t>
  </si>
  <si>
    <t>Postilión - projekt zvyšování kvality vzdělávání v oblasti poštovnictví a logistiky s důrazem na konkurenceschopnost absolventů na trhu práce</t>
  </si>
  <si>
    <t>Základní škola Frýdek - Místek, Jiřího z Poděbrad 3109</t>
  </si>
  <si>
    <t>Rozvíjení technických znalostí a dovedností a zájmu o technická povolání u žáků prostřednictvím frontálních fyzikálních pokusů a pokusů podporovaných ICT</t>
  </si>
  <si>
    <t>Tvorba elektronických učebnic</t>
  </si>
  <si>
    <t>Statutární město Frýdek - Místek</t>
  </si>
  <si>
    <t>Rozvojem osobnosti k výuce v pozitivním prostředí</t>
  </si>
  <si>
    <t>Rozvoj jazykových kompetencí žáků - přípravné kurzy ke zkoušce FCE</t>
  </si>
  <si>
    <t>Rozvoj environmentální výchovy a vzdělávání na škole</t>
  </si>
  <si>
    <t>Základní škola Zátor, okres Bruntál, příspěvková organizace</t>
  </si>
  <si>
    <t>Podpora rozvoje funkčních gramotností v ZŠ Zátor</t>
  </si>
  <si>
    <t>Region4Tech</t>
  </si>
  <si>
    <t>Výukové objekty v systému MOODLE a SMART Board</t>
  </si>
  <si>
    <t>Centrum pro rodinu a sociální péči o.s.</t>
  </si>
  <si>
    <t>ZÁŽITKOVÉ UČENÍ - interaktivní výukové programy vedoucí k rozvoji klíčových kompetencí</t>
  </si>
  <si>
    <t>Stření škola techniky a služeb, Karviná, příspěvková organizace</t>
  </si>
  <si>
    <t>Inovace ve výuce ekonomických předmětů s interaktivním využitím ICT se zaměřením na finanční gramotnost</t>
  </si>
  <si>
    <t>Posilování klíčových kompetencí žáků formou dlouhodobých třídních projektů</t>
  </si>
  <si>
    <t>Okresní hospodářská komora Karviná</t>
  </si>
  <si>
    <t>Základní škola a mateřská škola Hlučín - Darkovičky, příspěvková organizace</t>
  </si>
  <si>
    <t>Příroda jako velká učebna</t>
  </si>
  <si>
    <t>PYGMALION, s.r.o.</t>
  </si>
  <si>
    <t>Pygmalionek +</t>
  </si>
  <si>
    <t>Zavádění nové vyučovací metody "Sledujeme sami sebe"</t>
  </si>
  <si>
    <t>České dráhy, a.s.</t>
  </si>
  <si>
    <t>Inovativní formy spolupráce škol a firmy České dráhy v Moravskoslezském kraji</t>
  </si>
  <si>
    <t>Základní škola, Ostrava-Poruba, Ukrajinská 1533, příspěvková organizace</t>
  </si>
  <si>
    <t>Jazyková laboratoř pro 21. století</t>
  </si>
  <si>
    <t>Ostravské městské lesy a zeleň, s.r.o.</t>
  </si>
  <si>
    <t>Pedagogický inkubátor projektového vyučování</t>
  </si>
  <si>
    <t>Via Technika</t>
  </si>
  <si>
    <t>CLIL DATABASE - tvorba metodických a učebních materiálů pro zavádění výuky vybraných předmětů metodou CLIL</t>
  </si>
  <si>
    <t>C.S.C. spol. s r.o.</t>
  </si>
  <si>
    <t>Student a konkurenceschopnost</t>
  </si>
  <si>
    <t>GRANTOVÝ PROJEKT ZAŘAZENÝ DO ZÁSOBNÍKU PROJEKTŮ</t>
  </si>
  <si>
    <t xml:space="preserve">CELKEM  </t>
  </si>
  <si>
    <t>AHOL - Střední odborná škola, s.r.o.</t>
  </si>
  <si>
    <t>Komplexní modernizace environmentálního vzdělávání</t>
  </si>
  <si>
    <t>Střední průmyslová škola elektrotechniky a informatiky, Ostrava, příspěvková organizace</t>
  </si>
  <si>
    <t>Zlepšování podmínek pro využívání ICT ve výuce a rozvoj výuky angličtiny na SPŠei Ostrava</t>
  </si>
  <si>
    <t>Základní škola Mladecko, okres Opava, příspěvková organizace</t>
  </si>
  <si>
    <t>Komplexní pohled na dění kolem nás jako nástroj sebereflexe a environmentálního rozvoje</t>
  </si>
  <si>
    <t>Moravskoslezský automobilový klastr, o.s.</t>
  </si>
  <si>
    <t>Inovace pro střední školy</t>
  </si>
  <si>
    <t>Motivace k učení s ICT</t>
  </si>
  <si>
    <t>Freinetův kontinuální model poznání pro žáky prvního stupně základních škol</t>
  </si>
  <si>
    <t>o.p.s.</t>
  </si>
  <si>
    <t>a.s.</t>
  </si>
  <si>
    <t>Monitorovací indikátory</t>
  </si>
  <si>
    <t>Částka na jednu podpořenou osobu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</si>
  <si>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</si>
  <si>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</si>
  <si>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</si>
  <si>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</si>
  <si>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</si>
  <si>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</si>
  <si>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</si>
  <si>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</si>
  <si>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</si>
  <si>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</si>
  <si>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</si>
  <si>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</si>
  <si>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</si>
  <si>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</si>
  <si>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</si>
  <si>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</si>
  <si>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</si>
  <si>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</si>
  <si>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</si>
  <si>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</si>
  <si>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</si>
  <si>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</si>
  <si>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</si>
  <si>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</si>
  <si>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</si>
  <si>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</si>
  <si>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</si>
  <si>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</si>
  <si>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</si>
  <si>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</si>
  <si>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</si>
  <si>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</si>
  <si>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</si>
  <si>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</si>
  <si>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</si>
  <si>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</si>
  <si>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</si>
  <si>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výsledný počet bodů</t>
  </si>
  <si>
    <t>celková výše navržených finančních podpor v Kč (kumulativní údaj)</t>
  </si>
  <si>
    <t>Číslo kola výzvy:</t>
  </si>
  <si>
    <t>Název globálního grantu:</t>
  </si>
  <si>
    <t>CZ.1.07/1.1.07, Zvyšování kvality ve vzdělávání v kraji Moravskoslezském</t>
  </si>
  <si>
    <t>Vyhlašovatel (ZS):</t>
  </si>
  <si>
    <t>Moravskoslezský kraj, oddělení strukturálních fondů odboru regionálního rozvoje a cestovního ruchu</t>
  </si>
  <si>
    <t>název žadatele</t>
  </si>
  <si>
    <t>název projektu</t>
  </si>
  <si>
    <t xml:space="preserve">3) Doplnění k projektu s registračním číslem CZ.1.07/1.1.07/03.0098: žadatel "WORLD 2000 s.r.o.", IČ: 25861042 změnil dne 13. 12. 2010 zápisem v obchodním rejstříku název. Nově je tedy tato společnost vedená pod názvem WTE Power s.r.o. Nový název společnosti je již promítnut v níže uvedeném seznamu. </t>
  </si>
  <si>
    <t>WTE Power s.r.o.</t>
  </si>
  <si>
    <t>Gymnázium a Střední odborná škola, Nový Jičín, příspěvková organizace</t>
  </si>
  <si>
    <t>Obchodní akademie, Orlová, příspěvková organizace</t>
  </si>
  <si>
    <t>Střední průmyslová škola elektrotechnická, Havířov, příspěvková organizace</t>
  </si>
  <si>
    <t>Gymnázium Jana Šabršuly s.r.o.</t>
  </si>
  <si>
    <t>Mendelovo gymnázium, Opava, příspěvková organizace</t>
  </si>
  <si>
    <t>Krajská hospodářská komora Moravskoslezského kraje</t>
  </si>
  <si>
    <t>Biskupské gymnázium v Ostravě</t>
  </si>
  <si>
    <t>Sportovní gymnázium Dany a Emila Zátopkových, Ostrava, příspěvková organizace</t>
  </si>
  <si>
    <t>požadované finanční prostředky žadatelem v Kč</t>
  </si>
  <si>
    <t>Technica nostra - Efektivním propojením soukromého a veřejného sektoru ke zvýšení motivace k technickému vzdělávání</t>
  </si>
  <si>
    <t>27041867</t>
  </si>
  <si>
    <t>o.s.</t>
  </si>
  <si>
    <t>hospodářská komora</t>
  </si>
  <si>
    <t>Vyšší odborná škola, Střední odborná škola a Střední odborné učiliště, Kopřivnice, příspěvková organizace</t>
  </si>
  <si>
    <t>EDUCAnet - Soukromé gymnázium Ostrava, s.r.o.</t>
  </si>
  <si>
    <t>Střední škola poštovních a logistických služeb, Opava, příspěvková organizace</t>
  </si>
  <si>
    <t>školská právnická skupina</t>
  </si>
  <si>
    <t>Agentura pro regionální rozvoj, a.s.</t>
  </si>
  <si>
    <t>00846881</t>
  </si>
  <si>
    <t>70984549</t>
  </si>
  <si>
    <t>00577260</t>
  </si>
  <si>
    <t>00601152</t>
  </si>
  <si>
    <t>45215359</t>
  </si>
  <si>
    <t>25860259</t>
  </si>
  <si>
    <t>00845311</t>
  </si>
  <si>
    <t>00296643</t>
  </si>
  <si>
    <t>00852627</t>
  </si>
  <si>
    <t>48804517</t>
  </si>
  <si>
    <t>00845388</t>
  </si>
  <si>
    <t>60793023</t>
  </si>
  <si>
    <t>75027135</t>
  </si>
  <si>
    <t>25824147</t>
  </si>
  <si>
    <t>70994226</t>
  </si>
  <si>
    <t>64627896</t>
  </si>
  <si>
    <t>25816977</t>
  </si>
  <si>
    <t>47673192</t>
  </si>
  <si>
    <t>64084914</t>
  </si>
  <si>
    <t>25379569</t>
  </si>
  <si>
    <t>60337494</t>
  </si>
  <si>
    <t>00602132</t>
  </si>
  <si>
    <t>70986487</t>
  </si>
  <si>
    <t>47813113</t>
  </si>
  <si>
    <t>25861042</t>
  </si>
  <si>
    <t>navržené krácení finančních prostředků v Kč</t>
  </si>
  <si>
    <t>Škola dnes a zítra - inovativní přístup k výuce technických a přírodovědných oborů</t>
  </si>
  <si>
    <t>registrační číslo projektu</t>
  </si>
  <si>
    <t>IČ</t>
  </si>
  <si>
    <t>Právní forma</t>
  </si>
  <si>
    <t>00601675</t>
  </si>
  <si>
    <t>příspěvková organizace</t>
  </si>
  <si>
    <t>62331574</t>
  </si>
  <si>
    <t>47673168</t>
  </si>
  <si>
    <t>49562291</t>
  </si>
  <si>
    <t>00601624</t>
  </si>
  <si>
    <t>26867940</t>
  </si>
  <si>
    <t>25380401</t>
  </si>
  <si>
    <t>26813335</t>
  </si>
  <si>
    <t>00602060</t>
  </si>
  <si>
    <t>občanské sdružení</t>
  </si>
  <si>
    <t>s.r.o.</t>
  </si>
  <si>
    <t>13644254</t>
  </si>
  <si>
    <t>Střední odborná škola dopravní a Střední odborné učiliště, Ostrava-Vítkovice, příspěvková organizace</t>
  </si>
  <si>
    <t>14451093</t>
  </si>
  <si>
    <t>město</t>
  </si>
  <si>
    <t>CZ.1.07/1.1.07/03.0002</t>
  </si>
  <si>
    <t>CZ.1.07/1.1.07/03.0005</t>
  </si>
  <si>
    <t>CZ.1.07/1.1.07/03.0008</t>
  </si>
  <si>
    <t>CZ.1.07/1.1.07/03.0009</t>
  </si>
  <si>
    <t>CZ.1.07/1.1.07/03.0010</t>
  </si>
  <si>
    <t>CZ.1.07/1.1.07/03.0011</t>
  </si>
  <si>
    <t>CZ.1.07/1.1.07/03.0012</t>
  </si>
  <si>
    <t>CZ.1.07/1.1.07/03.0017</t>
  </si>
  <si>
    <t>CZ.1.07/1.1.07/03.0018</t>
  </si>
  <si>
    <t>37.</t>
  </si>
  <si>
    <t>Doplňující informace k projektům uvedeným v tomto seznamu:</t>
  </si>
  <si>
    <t xml:space="preserve">1) Schválená výše finanční podpory u grantových projektů schválených k  financování a projektu zařazeného do zásobníku projektů je maximální, s dobou způsobilosti výdajů od data zahájení realizace projektu uvedeného ve smlouvě, nejdříve však dnem účinnosti smlouvy, do data podání závěrečné zprávy, maximálně však do 31. 8. 2012. </t>
  </si>
  <si>
    <t>2) V průběhu hodnocení projektů byly zjištěny nejasnosti v oblasti rozpočtu. Na základě rozhodnutí výběrové komise byly z rozpočtu odstraněny nepřiměřené či neodůvodněné výdaje. Před uzavřením smluvního vztahu s žadatelem dojde k dalšímu přezkoumání stanovených limitů  v oblasti struktury rozpočtu v souladu se stanovenými podmínkami OP VK. Případné nutné úpravy rozpočtu v oblasti způsobilých výdajů budou promítnuty v rozpočtu, který bude nedílnou součástí smlouvy uzavřené s žadatelem. Schválená výše finanční podpory je stanovena jako maximální (může být krácena na základě přezkoumání stanovených limitů nebo na základě skutečně prokázaných způsobilých výdajů).</t>
  </si>
  <si>
    <t>SEZNAM GRANTOVÝCH PROJEKTŮ SCHVÁLENÝCH K FINANCOVÁNÍ</t>
  </si>
  <si>
    <t>schválená výše finančních prostředků v Kč/maximální</t>
  </si>
  <si>
    <t>Seznam grantových projektů schválených k financování a zařazených do zásobníku projektů - oblast podpory 1.1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</si>
</sst>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\ _K_č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4"/>
      <color indexed="9"/>
      <name val="Tahoma"/>
      <family val="2"/>
    </font>
    <font>
      <b/>
      <sz val="14"/>
      <name val="Tahoma"/>
      <family val="2"/>
    </font>
    <font>
      <sz val="9"/>
      <name val="Tahoma"/>
      <family val="2"/>
    </font>
    <font>
      <sz val="8"/>
      <color indexed="23"/>
      <name val="Tahoma"/>
      <family val="2"/>
    </font>
    <font>
      <sz val="10"/>
      <color indexed="23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vertical="center"/>
    </xf>
    <xf numFmtId="164" fontId="6" fillId="2" borderId="3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/>
    </xf>
    <xf numFmtId="0" fontId="5" fillId="0" borderId="0" xfId="0" applyFont="1" applyFill="1" applyAlignment="1">
      <alignment vertical="center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vertical="center"/>
    </xf>
    <xf numFmtId="3" fontId="6" fillId="2" borderId="3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1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" fontId="12" fillId="0" borderId="14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164" fontId="5" fillId="0" borderId="15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horizontal="center" vertical="center"/>
    </xf>
    <xf numFmtId="168" fontId="5" fillId="0" borderId="17" xfId="0" applyNumberFormat="1" applyFont="1" applyFill="1" applyBorder="1" applyAlignment="1">
      <alignment vertical="center"/>
    </xf>
    <xf numFmtId="164" fontId="5" fillId="0" borderId="18" xfId="0" applyNumberFormat="1" applyFont="1" applyFill="1" applyBorder="1" applyAlignment="1">
      <alignment vertical="center"/>
    </xf>
    <xf numFmtId="1" fontId="12" fillId="0" borderId="19" xfId="0" applyNumberFormat="1" applyFont="1" applyBorder="1" applyAlignment="1">
      <alignment horizontal="center" vertical="center"/>
    </xf>
    <xf numFmtId="164" fontId="12" fillId="0" borderId="15" xfId="0" applyNumberFormat="1" applyFont="1" applyBorder="1" applyAlignment="1">
      <alignment vertical="center"/>
    </xf>
    <xf numFmtId="1" fontId="12" fillId="0" borderId="20" xfId="0" applyNumberFormat="1" applyFont="1" applyBorder="1" applyAlignment="1">
      <alignment horizontal="center" vertical="center"/>
    </xf>
    <xf numFmtId="164" fontId="12" fillId="0" borderId="21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64" fontId="5" fillId="0" borderId="0" xfId="0" applyNumberFormat="1" applyFont="1" applyFill="1" applyBorder="1" applyAlignment="1">
      <alignment vertical="center"/>
    </xf>
    <xf numFmtId="1" fontId="12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164" fontId="5" fillId="0" borderId="25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horizontal="center" vertical="center"/>
    </xf>
    <xf numFmtId="168" fontId="5" fillId="0" borderId="25" xfId="0" applyNumberFormat="1" applyFont="1" applyFill="1" applyBorder="1" applyAlignment="1">
      <alignment vertical="center"/>
    </xf>
    <xf numFmtId="164" fontId="5" fillId="0" borderId="27" xfId="0" applyNumberFormat="1" applyFont="1" applyFill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vertical="center"/>
    </xf>
    <xf numFmtId="3" fontId="5" fillId="0" borderId="29" xfId="0" applyNumberFormat="1" applyFont="1" applyFill="1" applyBorder="1" applyAlignment="1">
      <alignment horizontal="center" vertical="center"/>
    </xf>
    <xf numFmtId="168" fontId="5" fillId="0" borderId="29" xfId="0" applyNumberFormat="1" applyFont="1" applyFill="1" applyBorder="1" applyAlignment="1">
      <alignment vertical="center"/>
    </xf>
    <xf numFmtId="164" fontId="5" fillId="0" borderId="31" xfId="0" applyNumberFormat="1" applyFont="1" applyFill="1" applyBorder="1" applyAlignment="1">
      <alignment vertical="center"/>
    </xf>
    <xf numFmtId="164" fontId="5" fillId="0" borderId="32" xfId="0" applyNumberFormat="1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horizontal="center" vertical="center"/>
    </xf>
    <xf numFmtId="168" fontId="5" fillId="0" borderId="32" xfId="0" applyNumberFormat="1" applyFont="1" applyFill="1" applyBorder="1" applyAlignment="1">
      <alignment vertical="center"/>
    </xf>
    <xf numFmtId="0" fontId="5" fillId="0" borderId="33" xfId="0" applyFont="1" applyFill="1" applyBorder="1" applyAlignment="1">
      <alignment vertical="center" wrapText="1"/>
    </xf>
    <xf numFmtId="164" fontId="5" fillId="0" borderId="32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3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1990725</xdr:colOff>
      <xdr:row>2</xdr:row>
      <xdr:rowOff>238125</xdr:rowOff>
    </xdr:from>
    <xdr:to>
      <xdr:col>7</xdr:col>
      <xdr:colOff>600075</xdr:colOff>
      <xdr:row>2</xdr:row>
      <xdr:rowOff>1371600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752475"/>
          <a:ext cx="58388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142875</xdr:colOff>
      <xdr:row>2</xdr:row>
      <xdr:rowOff>447675</xdr:rowOff>
    </xdr:from>
    <xdr:to>
      <xdr:col>7</xdr:col>
      <xdr:colOff>523875</xdr:colOff>
      <xdr:row>2</xdr:row>
      <xdr:rowOff>838200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39150" y="962025"/>
          <a:ext cx="1266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D41" sqref="D41"/>
    </sheetView>
  </sheetViews>
  <sheetFormatPr defaultColWidth="9.14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P57"/>
  <sheetViews>
    <sheetView tabSelected="1" zoomScale="75" zoomScaleNormal="75" workbookViewId="0" topLeftCell="A1">
      <selection activeCell="C4" sqref="C4"/>
    </sheetView>
  </sheetViews>
  <sheetFormatPr defaultColWidth="9.140625" defaultRowHeight="12.75"/>
  <cols>
    <col min="1" max="1" width="7.00390625" style="1" customWidth="1"/>
    <col min="2" max="2" width="22.28125" style="2" customWidth="1"/>
    <col min="3" max="3" width="30.28125" style="2" customWidth="1"/>
    <col min="4" max="4" width="37.7109375" style="2" customWidth="1"/>
    <col min="5" max="6" width="13.57421875" style="2" customWidth="1"/>
    <col min="7" max="7" width="13.28125" style="3" customWidth="1"/>
    <col min="8" max="8" width="16.421875" style="4" customWidth="1"/>
    <col min="9" max="9" width="17.28125" style="29" hidden="1" customWidth="1"/>
    <col min="10" max="10" width="17.28125" style="4" hidden="1" customWidth="1"/>
    <col min="11" max="11" width="15.28125" style="16" customWidth="1"/>
    <col min="12" max="12" width="17.28125" style="16" customWidth="1"/>
    <col min="13" max="13" width="18.28125" style="16" customWidth="1"/>
    <col min="14" max="14" width="13.00390625" style="1" hidden="1" customWidth="1"/>
    <col min="15" max="15" width="13.140625" style="1" hidden="1" customWidth="1"/>
    <col min="16" max="16384" width="9.140625" style="1" customWidth="1"/>
  </cols>
  <sheetData>
    <row r="1" spans="1:2" ht="21" customHeight="1">
      <c r="A1" s="88"/>
      <c r="B1" s="89"/>
    </row>
    <row r="2" ht="19.5" customHeight="1"/>
    <row r="3" spans="1:13" ht="111.7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1:13" ht="33.75" customHeight="1">
      <c r="A4" s="91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51.75" customHeight="1" thickBot="1">
      <c r="A5" s="97" t="s">
        <v>221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</row>
    <row r="6" spans="1:13" ht="30.75" customHeight="1">
      <c r="A6" s="56"/>
      <c r="B6" s="56"/>
      <c r="C6" s="21" t="s">
        <v>133</v>
      </c>
      <c r="D6" s="99">
        <v>3</v>
      </c>
      <c r="E6" s="100"/>
      <c r="F6" s="100"/>
      <c r="G6" s="100"/>
      <c r="H6" s="100"/>
      <c r="I6" s="100"/>
      <c r="J6" s="100"/>
      <c r="K6" s="101"/>
      <c r="L6" s="56"/>
      <c r="M6" s="56"/>
    </row>
    <row r="7" spans="1:13" ht="28.5" customHeight="1">
      <c r="A7" s="56"/>
      <c r="B7" s="56"/>
      <c r="C7" s="23" t="s">
        <v>134</v>
      </c>
      <c r="D7" s="102" t="s">
        <v>135</v>
      </c>
      <c r="E7" s="103"/>
      <c r="F7" s="103"/>
      <c r="G7" s="103"/>
      <c r="H7" s="103"/>
      <c r="I7" s="103"/>
      <c r="J7" s="103"/>
      <c r="K7" s="104"/>
      <c r="L7" s="56"/>
      <c r="M7" s="56"/>
    </row>
    <row r="8" spans="1:13" ht="30" customHeight="1" thickBot="1">
      <c r="A8" s="56"/>
      <c r="B8" s="56"/>
      <c r="C8" s="22" t="s">
        <v>136</v>
      </c>
      <c r="D8" s="105" t="s">
        <v>137</v>
      </c>
      <c r="E8" s="106"/>
      <c r="F8" s="106"/>
      <c r="G8" s="106"/>
      <c r="H8" s="106"/>
      <c r="I8" s="106"/>
      <c r="J8" s="106"/>
      <c r="K8" s="107"/>
      <c r="L8" s="56"/>
      <c r="M8" s="56"/>
    </row>
    <row r="9" spans="1:13" ht="30" customHeight="1">
      <c r="A9" s="56"/>
      <c r="B9" s="56"/>
      <c r="C9" s="57"/>
      <c r="D9" s="57"/>
      <c r="E9" s="57"/>
      <c r="F9" s="57"/>
      <c r="G9" s="57"/>
      <c r="H9" s="57"/>
      <c r="I9" s="57"/>
      <c r="J9" s="57"/>
      <c r="K9" s="57"/>
      <c r="L9" s="56"/>
      <c r="M9" s="56"/>
    </row>
    <row r="10" spans="1:13" ht="30" customHeight="1">
      <c r="A10" s="94" t="s">
        <v>216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</row>
    <row r="11" spans="1:13" ht="30" customHeight="1">
      <c r="A11" s="95" t="s">
        <v>217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</row>
    <row r="12" spans="1:13" ht="44.25" customHeight="1">
      <c r="A12" s="95" t="s">
        <v>218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</row>
    <row r="13" spans="1:13" ht="30" customHeight="1">
      <c r="A13" s="95" t="s">
        <v>140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</row>
    <row r="14" spans="2:13" ht="33" customHeight="1"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6"/>
    </row>
    <row r="15" spans="1:13" ht="42.75" customHeight="1">
      <c r="A15" s="92" t="s">
        <v>219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</row>
    <row r="16" spans="1:15" s="10" customFormat="1" ht="42.75" thickBot="1">
      <c r="A16" s="24" t="s">
        <v>94</v>
      </c>
      <c r="B16" s="7" t="s">
        <v>187</v>
      </c>
      <c r="C16" s="7" t="s">
        <v>138</v>
      </c>
      <c r="D16" s="8" t="s">
        <v>139</v>
      </c>
      <c r="E16" s="8" t="s">
        <v>188</v>
      </c>
      <c r="F16" s="8" t="s">
        <v>189</v>
      </c>
      <c r="G16" s="9" t="s">
        <v>131</v>
      </c>
      <c r="H16" s="32" t="s">
        <v>150</v>
      </c>
      <c r="I16" s="27" t="s">
        <v>92</v>
      </c>
      <c r="J16" s="15" t="s">
        <v>93</v>
      </c>
      <c r="K16" s="15" t="s">
        <v>185</v>
      </c>
      <c r="L16" s="15" t="s">
        <v>220</v>
      </c>
      <c r="M16" s="33" t="s">
        <v>132</v>
      </c>
      <c r="N16" s="36" t="s">
        <v>42</v>
      </c>
      <c r="O16" s="37" t="s">
        <v>43</v>
      </c>
    </row>
    <row r="17" spans="1:15" s="5" customFormat="1" ht="36.75" customHeight="1" thickTop="1">
      <c r="A17" s="35" t="s">
        <v>95</v>
      </c>
      <c r="B17" s="12" t="s">
        <v>2</v>
      </c>
      <c r="C17" s="12" t="s">
        <v>49</v>
      </c>
      <c r="D17" s="11" t="s">
        <v>50</v>
      </c>
      <c r="E17" s="18" t="s">
        <v>167</v>
      </c>
      <c r="F17" s="30" t="s">
        <v>205</v>
      </c>
      <c r="G17" s="13">
        <v>92.95</v>
      </c>
      <c r="H17" s="14">
        <v>1956764.38</v>
      </c>
      <c r="I17" s="28">
        <v>520</v>
      </c>
      <c r="J17" s="26">
        <f aca="true" t="shared" si="0" ref="J17:J56">H17/I17</f>
        <v>3763.008423076923</v>
      </c>
      <c r="K17" s="14">
        <v>0</v>
      </c>
      <c r="L17" s="14">
        <f aca="true" t="shared" si="1" ref="L17:L51">SUM(H17-K17)</f>
        <v>1956764.38</v>
      </c>
      <c r="M17" s="34">
        <f>L17</f>
        <v>1956764.38</v>
      </c>
      <c r="N17" s="38">
        <v>520</v>
      </c>
      <c r="O17" s="39">
        <f aca="true" t="shared" si="2" ref="O17:O56">SUM(H17/N17)</f>
        <v>3763.008423076923</v>
      </c>
    </row>
    <row r="18" spans="1:15" s="5" customFormat="1" ht="37.5" customHeight="1">
      <c r="A18" s="35" t="s">
        <v>96</v>
      </c>
      <c r="B18" s="12" t="s">
        <v>207</v>
      </c>
      <c r="C18" s="12" t="s">
        <v>27</v>
      </c>
      <c r="D18" s="11" t="s">
        <v>33</v>
      </c>
      <c r="E18" s="18" t="s">
        <v>198</v>
      </c>
      <c r="F18" s="30" t="s">
        <v>201</v>
      </c>
      <c r="G18" s="13">
        <v>91.85</v>
      </c>
      <c r="H18" s="14">
        <v>2492252.89</v>
      </c>
      <c r="I18" s="28">
        <v>65</v>
      </c>
      <c r="J18" s="26">
        <f t="shared" si="0"/>
        <v>38342.35215384616</v>
      </c>
      <c r="K18" s="14">
        <v>235764</v>
      </c>
      <c r="L18" s="14">
        <f t="shared" si="1"/>
        <v>2256488.89</v>
      </c>
      <c r="M18" s="34">
        <f aca="true" t="shared" si="3" ref="M18:M51">M17+L18</f>
        <v>4213253.27</v>
      </c>
      <c r="N18" s="38">
        <v>65</v>
      </c>
      <c r="O18" s="39">
        <f t="shared" si="2"/>
        <v>38342.35215384616</v>
      </c>
    </row>
    <row r="19" spans="1:15" s="5" customFormat="1" ht="39" customHeight="1">
      <c r="A19" s="35" t="s">
        <v>97</v>
      </c>
      <c r="B19" s="12" t="s">
        <v>4</v>
      </c>
      <c r="C19" s="12" t="s">
        <v>156</v>
      </c>
      <c r="D19" s="11" t="s">
        <v>52</v>
      </c>
      <c r="E19" s="18" t="s">
        <v>197</v>
      </c>
      <c r="F19" s="30" t="s">
        <v>201</v>
      </c>
      <c r="G19" s="13">
        <v>91.5</v>
      </c>
      <c r="H19" s="14">
        <v>1415055.04</v>
      </c>
      <c r="I19" s="28">
        <v>105</v>
      </c>
      <c r="J19" s="26">
        <f t="shared" si="0"/>
        <v>13476.714666666667</v>
      </c>
      <c r="K19" s="14">
        <v>1669.75</v>
      </c>
      <c r="L19" s="14">
        <f t="shared" si="1"/>
        <v>1413385.29</v>
      </c>
      <c r="M19" s="34">
        <f t="shared" si="3"/>
        <v>5626638.56</v>
      </c>
      <c r="N19" s="38">
        <v>105</v>
      </c>
      <c r="O19" s="39">
        <f t="shared" si="2"/>
        <v>13476.714666666667</v>
      </c>
    </row>
    <row r="20" spans="1:15" s="5" customFormat="1" ht="36.75" customHeight="1">
      <c r="A20" s="35" t="s">
        <v>98</v>
      </c>
      <c r="B20" s="12" t="s">
        <v>6</v>
      </c>
      <c r="C20" s="12" t="s">
        <v>159</v>
      </c>
      <c r="D20" s="11" t="s">
        <v>55</v>
      </c>
      <c r="E20" s="18" t="s">
        <v>193</v>
      </c>
      <c r="F20" s="30" t="s">
        <v>91</v>
      </c>
      <c r="G20" s="13">
        <v>91.3</v>
      </c>
      <c r="H20" s="14">
        <v>4312000.84</v>
      </c>
      <c r="I20" s="28">
        <v>1750</v>
      </c>
      <c r="J20" s="26">
        <f t="shared" si="0"/>
        <v>2464.0004799999997</v>
      </c>
      <c r="K20" s="14">
        <v>78415.72</v>
      </c>
      <c r="L20" s="14">
        <f t="shared" si="1"/>
        <v>4233585.12</v>
      </c>
      <c r="M20" s="34">
        <f t="shared" si="3"/>
        <v>9860223.68</v>
      </c>
      <c r="N20" s="38">
        <v>1750</v>
      </c>
      <c r="O20" s="39">
        <f t="shared" si="2"/>
        <v>2464.0004799999997</v>
      </c>
    </row>
    <row r="21" spans="1:15" s="5" customFormat="1" ht="36.75" customHeight="1">
      <c r="A21" s="35" t="s">
        <v>99</v>
      </c>
      <c r="B21" s="12" t="s">
        <v>15</v>
      </c>
      <c r="C21" s="12" t="s">
        <v>68</v>
      </c>
      <c r="D21" s="11" t="s">
        <v>69</v>
      </c>
      <c r="E21" s="18" t="s">
        <v>174</v>
      </c>
      <c r="F21" s="30" t="s">
        <v>91</v>
      </c>
      <c r="G21" s="13">
        <v>86</v>
      </c>
      <c r="H21" s="14">
        <v>1129411.04</v>
      </c>
      <c r="I21" s="28">
        <v>280</v>
      </c>
      <c r="J21" s="26">
        <f t="shared" si="0"/>
        <v>4033.610857142857</v>
      </c>
      <c r="K21" s="14">
        <v>78750</v>
      </c>
      <c r="L21" s="14">
        <f t="shared" si="1"/>
        <v>1050661.04</v>
      </c>
      <c r="M21" s="34">
        <f t="shared" si="3"/>
        <v>10910884.719999999</v>
      </c>
      <c r="N21" s="38">
        <v>280</v>
      </c>
      <c r="O21" s="39">
        <f t="shared" si="2"/>
        <v>4033.610857142857</v>
      </c>
    </row>
    <row r="22" spans="1:16" s="5" customFormat="1" ht="45" customHeight="1">
      <c r="A22" s="35" t="s">
        <v>100</v>
      </c>
      <c r="B22" s="12" t="s">
        <v>24</v>
      </c>
      <c r="C22" s="12" t="s">
        <v>84</v>
      </c>
      <c r="D22" s="11" t="s">
        <v>85</v>
      </c>
      <c r="E22" s="18" t="s">
        <v>182</v>
      </c>
      <c r="F22" s="30" t="s">
        <v>191</v>
      </c>
      <c r="G22" s="13">
        <v>86</v>
      </c>
      <c r="H22" s="14">
        <v>2214327.6</v>
      </c>
      <c r="I22" s="28">
        <v>150</v>
      </c>
      <c r="J22" s="26">
        <f t="shared" si="0"/>
        <v>14762.184000000001</v>
      </c>
      <c r="K22" s="14">
        <v>3831.41</v>
      </c>
      <c r="L22" s="14">
        <f t="shared" si="1"/>
        <v>2210496.19</v>
      </c>
      <c r="M22" s="34">
        <f t="shared" si="3"/>
        <v>13121380.909999998</v>
      </c>
      <c r="N22" s="38">
        <v>150</v>
      </c>
      <c r="O22" s="39">
        <f t="shared" si="2"/>
        <v>14762.184000000001</v>
      </c>
      <c r="P22" s="40"/>
    </row>
    <row r="23" spans="1:15" s="5" customFormat="1" ht="45" customHeight="1">
      <c r="A23" s="35" t="s">
        <v>101</v>
      </c>
      <c r="B23" s="12" t="s">
        <v>23</v>
      </c>
      <c r="C23" s="12" t="s">
        <v>82</v>
      </c>
      <c r="D23" s="11" t="s">
        <v>83</v>
      </c>
      <c r="E23" s="18" t="s">
        <v>181</v>
      </c>
      <c r="F23" s="30" t="s">
        <v>191</v>
      </c>
      <c r="G23" s="13">
        <v>84.15</v>
      </c>
      <c r="H23" s="14">
        <v>2185897.74</v>
      </c>
      <c r="I23" s="28">
        <v>560</v>
      </c>
      <c r="J23" s="26">
        <f t="shared" si="0"/>
        <v>3903.3888214285716</v>
      </c>
      <c r="K23" s="14">
        <v>0</v>
      </c>
      <c r="L23" s="14">
        <f t="shared" si="1"/>
        <v>2185897.74</v>
      </c>
      <c r="M23" s="34">
        <f t="shared" si="3"/>
        <v>15307278.649999999</v>
      </c>
      <c r="N23" s="38">
        <v>560</v>
      </c>
      <c r="O23" s="39">
        <f t="shared" si="2"/>
        <v>3903.3888214285716</v>
      </c>
    </row>
    <row r="24" spans="1:15" s="5" customFormat="1" ht="45" customHeight="1">
      <c r="A24" s="35" t="s">
        <v>102</v>
      </c>
      <c r="B24" s="12" t="s">
        <v>211</v>
      </c>
      <c r="C24" s="12" t="s">
        <v>39</v>
      </c>
      <c r="D24" s="11" t="s">
        <v>40</v>
      </c>
      <c r="E24" s="18" t="s">
        <v>163</v>
      </c>
      <c r="F24" s="30" t="s">
        <v>191</v>
      </c>
      <c r="G24" s="13">
        <v>83</v>
      </c>
      <c r="H24" s="14">
        <v>3957865.74</v>
      </c>
      <c r="I24" s="28">
        <v>270</v>
      </c>
      <c r="J24" s="26">
        <f t="shared" si="0"/>
        <v>14658.762</v>
      </c>
      <c r="K24" s="14">
        <v>47200</v>
      </c>
      <c r="L24" s="14">
        <f t="shared" si="1"/>
        <v>3910665.74</v>
      </c>
      <c r="M24" s="34">
        <f t="shared" si="3"/>
        <v>19217944.39</v>
      </c>
      <c r="N24" s="38">
        <v>270</v>
      </c>
      <c r="O24" s="39">
        <f t="shared" si="2"/>
        <v>14658.762</v>
      </c>
    </row>
    <row r="25" spans="1:15" s="5" customFormat="1" ht="45" customHeight="1">
      <c r="A25" s="35" t="s">
        <v>103</v>
      </c>
      <c r="B25" s="12" t="s">
        <v>22</v>
      </c>
      <c r="C25" s="12" t="s">
        <v>143</v>
      </c>
      <c r="D25" s="11" t="s">
        <v>186</v>
      </c>
      <c r="E25" s="18" t="s">
        <v>180</v>
      </c>
      <c r="F25" s="30" t="s">
        <v>191</v>
      </c>
      <c r="G25" s="13">
        <v>83</v>
      </c>
      <c r="H25" s="14">
        <v>1525590.91</v>
      </c>
      <c r="I25" s="28">
        <v>520</v>
      </c>
      <c r="J25" s="26">
        <f t="shared" si="0"/>
        <v>2933.8286730769228</v>
      </c>
      <c r="K25" s="14">
        <v>0</v>
      </c>
      <c r="L25" s="14">
        <f t="shared" si="1"/>
        <v>1525590.91</v>
      </c>
      <c r="M25" s="34">
        <f t="shared" si="3"/>
        <v>20743535.3</v>
      </c>
      <c r="N25" s="38">
        <v>520</v>
      </c>
      <c r="O25" s="39">
        <f t="shared" si="2"/>
        <v>2933.8286730769228</v>
      </c>
    </row>
    <row r="26" spans="1:15" s="5" customFormat="1" ht="39.75" customHeight="1">
      <c r="A26" s="35" t="s">
        <v>104</v>
      </c>
      <c r="B26" s="12" t="s">
        <v>209</v>
      </c>
      <c r="C26" s="12" t="s">
        <v>142</v>
      </c>
      <c r="D26" s="11" t="s">
        <v>36</v>
      </c>
      <c r="E26" s="18" t="s">
        <v>190</v>
      </c>
      <c r="F26" s="30" t="s">
        <v>191</v>
      </c>
      <c r="G26" s="13">
        <v>81</v>
      </c>
      <c r="H26" s="14">
        <v>2534880.3</v>
      </c>
      <c r="I26" s="28">
        <v>950</v>
      </c>
      <c r="J26" s="26">
        <f t="shared" si="0"/>
        <v>2668.2950526315785</v>
      </c>
      <c r="K26" s="14">
        <v>47200</v>
      </c>
      <c r="L26" s="14">
        <f t="shared" si="1"/>
        <v>2487680.3</v>
      </c>
      <c r="M26" s="34">
        <f t="shared" si="3"/>
        <v>23231215.6</v>
      </c>
      <c r="N26" s="38">
        <v>950</v>
      </c>
      <c r="O26" s="39">
        <f t="shared" si="2"/>
        <v>2668.2950526315785</v>
      </c>
    </row>
    <row r="27" spans="1:15" s="5" customFormat="1" ht="57.75" customHeight="1">
      <c r="A27" s="35" t="s">
        <v>105</v>
      </c>
      <c r="B27" s="12" t="s">
        <v>11</v>
      </c>
      <c r="C27" s="12" t="s">
        <v>62</v>
      </c>
      <c r="D27" s="11" t="s">
        <v>151</v>
      </c>
      <c r="E27" s="18" t="s">
        <v>171</v>
      </c>
      <c r="F27" s="30" t="s">
        <v>154</v>
      </c>
      <c r="G27" s="13">
        <v>80.5</v>
      </c>
      <c r="H27" s="14">
        <v>2595103.2</v>
      </c>
      <c r="I27" s="28">
        <v>300</v>
      </c>
      <c r="J27" s="26">
        <f t="shared" si="0"/>
        <v>8650.344000000001</v>
      </c>
      <c r="K27" s="14">
        <v>33040</v>
      </c>
      <c r="L27" s="14">
        <f t="shared" si="1"/>
        <v>2562063.2</v>
      </c>
      <c r="M27" s="34">
        <f t="shared" si="3"/>
        <v>25793278.8</v>
      </c>
      <c r="N27" s="38">
        <v>300</v>
      </c>
      <c r="O27" s="39">
        <f t="shared" si="2"/>
        <v>8650.344000000001</v>
      </c>
    </row>
    <row r="28" spans="1:15" s="5" customFormat="1" ht="38.25" customHeight="1">
      <c r="A28" s="35" t="s">
        <v>106</v>
      </c>
      <c r="B28" s="12" t="s">
        <v>17</v>
      </c>
      <c r="C28" s="12" t="s">
        <v>72</v>
      </c>
      <c r="D28" s="11" t="s">
        <v>73</v>
      </c>
      <c r="E28" s="18" t="s">
        <v>176</v>
      </c>
      <c r="F28" s="30" t="s">
        <v>201</v>
      </c>
      <c r="G28" s="13">
        <v>80.3</v>
      </c>
      <c r="H28" s="14">
        <v>3234474.4</v>
      </c>
      <c r="I28" s="28">
        <v>2250</v>
      </c>
      <c r="J28" s="26">
        <f t="shared" si="0"/>
        <v>1437.5441777777778</v>
      </c>
      <c r="K28" s="14">
        <v>649177</v>
      </c>
      <c r="L28" s="14">
        <f t="shared" si="1"/>
        <v>2585297.4</v>
      </c>
      <c r="M28" s="34">
        <f t="shared" si="3"/>
        <v>28378576.2</v>
      </c>
      <c r="N28" s="38">
        <v>2250</v>
      </c>
      <c r="O28" s="39">
        <f t="shared" si="2"/>
        <v>1437.5441777777778</v>
      </c>
    </row>
    <row r="29" spans="1:15" s="5" customFormat="1" ht="45" customHeight="1">
      <c r="A29" s="35" t="s">
        <v>107</v>
      </c>
      <c r="B29" s="12" t="s">
        <v>210</v>
      </c>
      <c r="C29" s="12" t="s">
        <v>37</v>
      </c>
      <c r="D29" s="11" t="s">
        <v>38</v>
      </c>
      <c r="E29" s="18" t="s">
        <v>162</v>
      </c>
      <c r="F29" s="30" t="s">
        <v>191</v>
      </c>
      <c r="G29" s="13">
        <v>80</v>
      </c>
      <c r="H29" s="14">
        <v>902098.2</v>
      </c>
      <c r="I29" s="28">
        <v>650</v>
      </c>
      <c r="J29" s="26">
        <f t="shared" si="0"/>
        <v>1387.8433846153846</v>
      </c>
      <c r="K29" s="14">
        <v>0</v>
      </c>
      <c r="L29" s="14">
        <f t="shared" si="1"/>
        <v>902098.2</v>
      </c>
      <c r="M29" s="34">
        <f t="shared" si="3"/>
        <v>29280674.4</v>
      </c>
      <c r="N29" s="38">
        <v>650</v>
      </c>
      <c r="O29" s="39">
        <f t="shared" si="2"/>
        <v>1387.8433846153846</v>
      </c>
    </row>
    <row r="30" spans="1:15" s="5" customFormat="1" ht="45" customHeight="1">
      <c r="A30" s="35" t="s">
        <v>108</v>
      </c>
      <c r="B30" s="12" t="s">
        <v>12</v>
      </c>
      <c r="C30" s="12" t="s">
        <v>63</v>
      </c>
      <c r="D30" s="11" t="s">
        <v>64</v>
      </c>
      <c r="E30" s="18" t="s">
        <v>172</v>
      </c>
      <c r="F30" s="30" t="s">
        <v>191</v>
      </c>
      <c r="G30" s="13">
        <v>79.5</v>
      </c>
      <c r="H30" s="14">
        <v>895775.5</v>
      </c>
      <c r="I30" s="28">
        <v>75</v>
      </c>
      <c r="J30" s="26">
        <f t="shared" si="0"/>
        <v>11943.673333333334</v>
      </c>
      <c r="K30" s="14">
        <v>23718</v>
      </c>
      <c r="L30" s="14">
        <f t="shared" si="1"/>
        <v>872057.5</v>
      </c>
      <c r="M30" s="34">
        <f t="shared" si="3"/>
        <v>30152731.9</v>
      </c>
      <c r="N30" s="38">
        <v>75</v>
      </c>
      <c r="O30" s="39">
        <f t="shared" si="2"/>
        <v>11943.673333333334</v>
      </c>
    </row>
    <row r="31" spans="1:15" s="5" customFormat="1" ht="35.25" customHeight="1">
      <c r="A31" s="35" t="s">
        <v>109</v>
      </c>
      <c r="B31" s="12" t="s">
        <v>18</v>
      </c>
      <c r="C31" s="12" t="s">
        <v>147</v>
      </c>
      <c r="D31" s="11" t="s">
        <v>74</v>
      </c>
      <c r="E31" s="18" t="s">
        <v>177</v>
      </c>
      <c r="F31" s="30" t="s">
        <v>154</v>
      </c>
      <c r="G31" s="13">
        <v>79</v>
      </c>
      <c r="H31" s="14">
        <v>2173845.56</v>
      </c>
      <c r="I31" s="28">
        <v>1200</v>
      </c>
      <c r="J31" s="26">
        <f t="shared" si="0"/>
        <v>1811.5379666666668</v>
      </c>
      <c r="K31" s="14">
        <v>17700</v>
      </c>
      <c r="L31" s="14">
        <f t="shared" si="1"/>
        <v>2156145.56</v>
      </c>
      <c r="M31" s="34">
        <f t="shared" si="3"/>
        <v>32308877.459999997</v>
      </c>
      <c r="N31" s="38">
        <v>1200</v>
      </c>
      <c r="O31" s="39">
        <f t="shared" si="2"/>
        <v>1811.5379666666668</v>
      </c>
    </row>
    <row r="32" spans="1:15" s="5" customFormat="1" ht="45" customHeight="1">
      <c r="A32" s="35" t="s">
        <v>110</v>
      </c>
      <c r="B32" s="12" t="s">
        <v>9</v>
      </c>
      <c r="C32" s="12" t="s">
        <v>59</v>
      </c>
      <c r="D32" s="11" t="s">
        <v>60</v>
      </c>
      <c r="E32" s="18" t="s">
        <v>202</v>
      </c>
      <c r="F32" s="30" t="s">
        <v>191</v>
      </c>
      <c r="G32" s="13">
        <v>78.5</v>
      </c>
      <c r="H32" s="14">
        <v>816404.82</v>
      </c>
      <c r="I32" s="28">
        <v>220</v>
      </c>
      <c r="J32" s="26">
        <f t="shared" si="0"/>
        <v>3710.9309999999996</v>
      </c>
      <c r="K32" s="14">
        <v>20697.2</v>
      </c>
      <c r="L32" s="14">
        <f t="shared" si="1"/>
        <v>795707.62</v>
      </c>
      <c r="M32" s="34">
        <f t="shared" si="3"/>
        <v>33104585.08</v>
      </c>
      <c r="N32" s="38">
        <v>220</v>
      </c>
      <c r="O32" s="39">
        <f t="shared" si="2"/>
        <v>3710.9309999999996</v>
      </c>
    </row>
    <row r="33" spans="1:15" s="17" customFormat="1" ht="45" customHeight="1">
      <c r="A33" s="35" t="s">
        <v>111</v>
      </c>
      <c r="B33" s="12" t="s">
        <v>16</v>
      </c>
      <c r="C33" s="12" t="s">
        <v>70</v>
      </c>
      <c r="D33" s="11" t="s">
        <v>71</v>
      </c>
      <c r="E33" s="18" t="s">
        <v>175</v>
      </c>
      <c r="F33" s="30" t="s">
        <v>191</v>
      </c>
      <c r="G33" s="13">
        <v>77.55</v>
      </c>
      <c r="H33" s="14">
        <v>1686271.92</v>
      </c>
      <c r="I33" s="28">
        <v>211</v>
      </c>
      <c r="J33" s="26">
        <f t="shared" si="0"/>
        <v>7991.810047393365</v>
      </c>
      <c r="K33" s="14">
        <v>30359.04</v>
      </c>
      <c r="L33" s="14">
        <f t="shared" si="1"/>
        <v>1655912.88</v>
      </c>
      <c r="M33" s="34">
        <f t="shared" si="3"/>
        <v>34760497.96</v>
      </c>
      <c r="N33" s="38">
        <v>211</v>
      </c>
      <c r="O33" s="39">
        <f t="shared" si="2"/>
        <v>7991.810047393365</v>
      </c>
    </row>
    <row r="34" spans="1:15" s="5" customFormat="1" ht="36" customHeight="1">
      <c r="A34" s="35" t="s">
        <v>112</v>
      </c>
      <c r="B34" s="12" t="s">
        <v>30</v>
      </c>
      <c r="C34" s="12" t="s">
        <v>141</v>
      </c>
      <c r="D34" s="11" t="s">
        <v>89</v>
      </c>
      <c r="E34" s="18" t="s">
        <v>184</v>
      </c>
      <c r="F34" s="31" t="s">
        <v>201</v>
      </c>
      <c r="G34" s="13">
        <v>77.5</v>
      </c>
      <c r="H34" s="14">
        <v>3163513.92</v>
      </c>
      <c r="I34" s="28">
        <v>1500</v>
      </c>
      <c r="J34" s="26">
        <f t="shared" si="0"/>
        <v>2109.0092799999998</v>
      </c>
      <c r="K34" s="14">
        <v>25960</v>
      </c>
      <c r="L34" s="14">
        <f t="shared" si="1"/>
        <v>3137553.92</v>
      </c>
      <c r="M34" s="34">
        <f t="shared" si="3"/>
        <v>37898051.88</v>
      </c>
      <c r="N34" s="38">
        <v>1500</v>
      </c>
      <c r="O34" s="39">
        <f t="shared" si="2"/>
        <v>2109.0092799999998</v>
      </c>
    </row>
    <row r="35" spans="1:15" s="5" customFormat="1" ht="66.75" customHeight="1">
      <c r="A35" s="35" t="s">
        <v>113</v>
      </c>
      <c r="B35" s="12" t="s">
        <v>0</v>
      </c>
      <c r="C35" s="12" t="s">
        <v>46</v>
      </c>
      <c r="D35" s="11" t="s">
        <v>47</v>
      </c>
      <c r="E35" s="18" t="s">
        <v>194</v>
      </c>
      <c r="F35" s="30" t="s">
        <v>191</v>
      </c>
      <c r="G35" s="25">
        <v>77</v>
      </c>
      <c r="H35" s="14">
        <v>1320159.22</v>
      </c>
      <c r="I35" s="28">
        <v>200</v>
      </c>
      <c r="J35" s="26">
        <f t="shared" si="0"/>
        <v>6600.7961</v>
      </c>
      <c r="K35" s="14">
        <v>18500.04</v>
      </c>
      <c r="L35" s="14">
        <f t="shared" si="1"/>
        <v>1301659.18</v>
      </c>
      <c r="M35" s="34">
        <f t="shared" si="3"/>
        <v>39199711.06</v>
      </c>
      <c r="N35" s="38">
        <v>200</v>
      </c>
      <c r="O35" s="39">
        <f t="shared" si="2"/>
        <v>6600.7961</v>
      </c>
    </row>
    <row r="36" spans="1:15" s="5" customFormat="1" ht="57" customHeight="1">
      <c r="A36" s="35" t="s">
        <v>114</v>
      </c>
      <c r="B36" s="12" t="s">
        <v>1</v>
      </c>
      <c r="C36" s="12" t="s">
        <v>155</v>
      </c>
      <c r="D36" s="11" t="s">
        <v>48</v>
      </c>
      <c r="E36" s="18" t="s">
        <v>195</v>
      </c>
      <c r="F36" s="30" t="s">
        <v>191</v>
      </c>
      <c r="G36" s="13">
        <v>76.5</v>
      </c>
      <c r="H36" s="14">
        <v>4518939.63</v>
      </c>
      <c r="I36" s="28">
        <v>500</v>
      </c>
      <c r="J36" s="26">
        <f t="shared" si="0"/>
        <v>9037.87926</v>
      </c>
      <c r="K36" s="14">
        <v>106200</v>
      </c>
      <c r="L36" s="14">
        <f t="shared" si="1"/>
        <v>4412739.63</v>
      </c>
      <c r="M36" s="34">
        <f t="shared" si="3"/>
        <v>43612450.690000005</v>
      </c>
      <c r="N36" s="38">
        <v>500</v>
      </c>
      <c r="O36" s="39">
        <f t="shared" si="2"/>
        <v>9037.87926</v>
      </c>
    </row>
    <row r="37" spans="1:15" s="5" customFormat="1" ht="38.25" customHeight="1">
      <c r="A37" s="35" t="s">
        <v>115</v>
      </c>
      <c r="B37" s="12" t="s">
        <v>26</v>
      </c>
      <c r="C37" s="12" t="s">
        <v>146</v>
      </c>
      <c r="D37" s="11" t="s">
        <v>88</v>
      </c>
      <c r="E37" s="18" t="s">
        <v>183</v>
      </c>
      <c r="F37" s="30" t="s">
        <v>191</v>
      </c>
      <c r="G37" s="13">
        <v>76.5</v>
      </c>
      <c r="H37" s="14">
        <v>2162305.51</v>
      </c>
      <c r="I37" s="28">
        <v>180</v>
      </c>
      <c r="J37" s="26">
        <f t="shared" si="0"/>
        <v>12012.808388888887</v>
      </c>
      <c r="K37" s="14">
        <v>0</v>
      </c>
      <c r="L37" s="14">
        <f t="shared" si="1"/>
        <v>2162305.51</v>
      </c>
      <c r="M37" s="34">
        <f t="shared" si="3"/>
        <v>45774756.2</v>
      </c>
      <c r="N37" s="38">
        <v>180</v>
      </c>
      <c r="O37" s="39">
        <f t="shared" si="2"/>
        <v>12012.808388888887</v>
      </c>
    </row>
    <row r="38" spans="1:15" s="5" customFormat="1" ht="45" customHeight="1">
      <c r="A38" s="35" t="s">
        <v>116</v>
      </c>
      <c r="B38" s="12" t="s">
        <v>8</v>
      </c>
      <c r="C38" s="12" t="s">
        <v>57</v>
      </c>
      <c r="D38" s="11" t="s">
        <v>58</v>
      </c>
      <c r="E38" s="18" t="s">
        <v>169</v>
      </c>
      <c r="F38" s="30" t="s">
        <v>200</v>
      </c>
      <c r="G38" s="13">
        <v>76</v>
      </c>
      <c r="H38" s="14">
        <v>4995129.6</v>
      </c>
      <c r="I38" s="28">
        <v>1029</v>
      </c>
      <c r="J38" s="26">
        <f t="shared" si="0"/>
        <v>4854.353352769679</v>
      </c>
      <c r="K38" s="14">
        <v>2320</v>
      </c>
      <c r="L38" s="14">
        <f t="shared" si="1"/>
        <v>4992809.6</v>
      </c>
      <c r="M38" s="34">
        <f t="shared" si="3"/>
        <v>50767565.800000004</v>
      </c>
      <c r="N38" s="38">
        <v>1029</v>
      </c>
      <c r="O38" s="39">
        <f t="shared" si="2"/>
        <v>4854.353352769679</v>
      </c>
    </row>
    <row r="39" spans="1:15" s="5" customFormat="1" ht="41.25" customHeight="1">
      <c r="A39" s="35" t="s">
        <v>117</v>
      </c>
      <c r="B39" s="12" t="s">
        <v>5</v>
      </c>
      <c r="C39" s="12" t="s">
        <v>53</v>
      </c>
      <c r="D39" s="11" t="s">
        <v>54</v>
      </c>
      <c r="E39" s="18" t="s">
        <v>168</v>
      </c>
      <c r="F39" s="30" t="s">
        <v>191</v>
      </c>
      <c r="G39" s="25">
        <v>74.5</v>
      </c>
      <c r="H39" s="14">
        <v>1995081.24</v>
      </c>
      <c r="I39" s="28">
        <v>359</v>
      </c>
      <c r="J39" s="26">
        <f t="shared" si="0"/>
        <v>5557.329359331477</v>
      </c>
      <c r="K39" s="14">
        <v>203768.64</v>
      </c>
      <c r="L39" s="14">
        <f t="shared" si="1"/>
        <v>1791312.6</v>
      </c>
      <c r="M39" s="34">
        <f t="shared" si="3"/>
        <v>52558878.400000006</v>
      </c>
      <c r="N39" s="38">
        <v>359</v>
      </c>
      <c r="O39" s="39">
        <f t="shared" si="2"/>
        <v>5557.329359331477</v>
      </c>
    </row>
    <row r="40" spans="1:15" s="5" customFormat="1" ht="38.25" customHeight="1">
      <c r="A40" s="35" t="s">
        <v>118</v>
      </c>
      <c r="B40" s="12" t="s">
        <v>25</v>
      </c>
      <c r="C40" s="12" t="s">
        <v>86</v>
      </c>
      <c r="D40" s="11" t="s">
        <v>87</v>
      </c>
      <c r="E40" s="18" t="s">
        <v>152</v>
      </c>
      <c r="F40" s="30" t="s">
        <v>153</v>
      </c>
      <c r="G40" s="13">
        <v>74.5</v>
      </c>
      <c r="H40" s="14">
        <v>2212396.4</v>
      </c>
      <c r="I40" s="28">
        <v>200</v>
      </c>
      <c r="J40" s="26">
        <f t="shared" si="0"/>
        <v>11061.982</v>
      </c>
      <c r="K40" s="14">
        <v>102983.56</v>
      </c>
      <c r="L40" s="14">
        <f t="shared" si="1"/>
        <v>2109412.84</v>
      </c>
      <c r="M40" s="34">
        <f t="shared" si="3"/>
        <v>54668291.24000001</v>
      </c>
      <c r="N40" s="38">
        <v>200</v>
      </c>
      <c r="O40" s="39">
        <f t="shared" si="2"/>
        <v>11061.982</v>
      </c>
    </row>
    <row r="41" spans="1:15" s="5" customFormat="1" ht="33.75" customHeight="1">
      <c r="A41" s="35" t="s">
        <v>119</v>
      </c>
      <c r="B41" s="12" t="s">
        <v>20</v>
      </c>
      <c r="C41" s="12" t="s">
        <v>76</v>
      </c>
      <c r="D41" s="11" t="s">
        <v>77</v>
      </c>
      <c r="E41" s="18" t="s">
        <v>178</v>
      </c>
      <c r="F41" s="30" t="s">
        <v>201</v>
      </c>
      <c r="G41" s="13">
        <v>74.25</v>
      </c>
      <c r="H41" s="14">
        <v>4750305.14</v>
      </c>
      <c r="I41" s="28">
        <v>150</v>
      </c>
      <c r="J41" s="26">
        <f t="shared" si="0"/>
        <v>31668.70093333333</v>
      </c>
      <c r="K41" s="14">
        <v>20060</v>
      </c>
      <c r="L41" s="14">
        <f t="shared" si="1"/>
        <v>4730245.14</v>
      </c>
      <c r="M41" s="34">
        <f t="shared" si="3"/>
        <v>59398536.38000001</v>
      </c>
      <c r="N41" s="38">
        <v>150</v>
      </c>
      <c r="O41" s="39">
        <f t="shared" si="2"/>
        <v>31668.70093333333</v>
      </c>
    </row>
    <row r="42" spans="1:15" s="5" customFormat="1" ht="57" customHeight="1">
      <c r="A42" s="35" t="s">
        <v>120</v>
      </c>
      <c r="B42" s="12" t="s">
        <v>214</v>
      </c>
      <c r="C42" s="12" t="s">
        <v>157</v>
      </c>
      <c r="D42" s="11" t="s">
        <v>45</v>
      </c>
      <c r="E42" s="18" t="s">
        <v>166</v>
      </c>
      <c r="F42" s="30" t="s">
        <v>191</v>
      </c>
      <c r="G42" s="13">
        <v>74</v>
      </c>
      <c r="H42" s="14">
        <v>1700533.68</v>
      </c>
      <c r="I42" s="28">
        <v>172</v>
      </c>
      <c r="J42" s="26">
        <f t="shared" si="0"/>
        <v>9886.823720930232</v>
      </c>
      <c r="K42" s="14">
        <v>11800</v>
      </c>
      <c r="L42" s="14">
        <f t="shared" si="1"/>
        <v>1688733.68</v>
      </c>
      <c r="M42" s="34">
        <f t="shared" si="3"/>
        <v>61087270.06000001</v>
      </c>
      <c r="N42" s="38">
        <v>172</v>
      </c>
      <c r="O42" s="39">
        <f t="shared" si="2"/>
        <v>9886.823720930232</v>
      </c>
    </row>
    <row r="43" spans="1:15" s="5" customFormat="1" ht="51.75" customHeight="1">
      <c r="A43" s="35" t="s">
        <v>121</v>
      </c>
      <c r="B43" s="12" t="s">
        <v>208</v>
      </c>
      <c r="C43" s="12" t="s">
        <v>34</v>
      </c>
      <c r="D43" s="11" t="s">
        <v>35</v>
      </c>
      <c r="E43" s="18" t="s">
        <v>161</v>
      </c>
      <c r="F43" s="30" t="s">
        <v>191</v>
      </c>
      <c r="G43" s="25">
        <v>73</v>
      </c>
      <c r="H43" s="14">
        <v>1221932.24</v>
      </c>
      <c r="I43" s="28">
        <v>150</v>
      </c>
      <c r="J43" s="26">
        <f t="shared" si="0"/>
        <v>8146.214933333334</v>
      </c>
      <c r="K43" s="14">
        <v>0</v>
      </c>
      <c r="L43" s="14">
        <f t="shared" si="1"/>
        <v>1221932.24</v>
      </c>
      <c r="M43" s="34">
        <f t="shared" si="3"/>
        <v>62309202.30000001</v>
      </c>
      <c r="N43" s="38">
        <v>150</v>
      </c>
      <c r="O43" s="39">
        <f t="shared" si="2"/>
        <v>8146.214933333334</v>
      </c>
    </row>
    <row r="44" spans="1:15" s="5" customFormat="1" ht="45" customHeight="1">
      <c r="A44" s="35" t="s">
        <v>122</v>
      </c>
      <c r="B44" s="12" t="s">
        <v>19</v>
      </c>
      <c r="C44" s="12" t="s">
        <v>145</v>
      </c>
      <c r="D44" s="11" t="s">
        <v>75</v>
      </c>
      <c r="E44" s="18" t="s">
        <v>196</v>
      </c>
      <c r="F44" s="30" t="s">
        <v>201</v>
      </c>
      <c r="G44" s="13">
        <v>73</v>
      </c>
      <c r="H44" s="14">
        <v>4113610.26</v>
      </c>
      <c r="I44" s="28">
        <v>240</v>
      </c>
      <c r="J44" s="26">
        <f t="shared" si="0"/>
        <v>17140.04275</v>
      </c>
      <c r="K44" s="14">
        <v>952024</v>
      </c>
      <c r="L44" s="14">
        <f t="shared" si="1"/>
        <v>3161586.26</v>
      </c>
      <c r="M44" s="34">
        <f t="shared" si="3"/>
        <v>65470788.56000001</v>
      </c>
      <c r="N44" s="38">
        <v>240</v>
      </c>
      <c r="O44" s="39">
        <f t="shared" si="2"/>
        <v>17140.04275</v>
      </c>
    </row>
    <row r="45" spans="1:15" s="5" customFormat="1" ht="39" customHeight="1">
      <c r="A45" s="35" t="s">
        <v>123</v>
      </c>
      <c r="B45" s="12" t="s">
        <v>10</v>
      </c>
      <c r="C45" s="12" t="s">
        <v>148</v>
      </c>
      <c r="D45" s="11" t="s">
        <v>61</v>
      </c>
      <c r="E45" s="18" t="s">
        <v>170</v>
      </c>
      <c r="F45" s="30" t="s">
        <v>158</v>
      </c>
      <c r="G45" s="13">
        <v>72.6</v>
      </c>
      <c r="H45" s="14">
        <v>2382306.91</v>
      </c>
      <c r="I45" s="28">
        <v>120</v>
      </c>
      <c r="J45" s="26">
        <f t="shared" si="0"/>
        <v>19852.557583333335</v>
      </c>
      <c r="K45" s="14">
        <v>0</v>
      </c>
      <c r="L45" s="14">
        <f t="shared" si="1"/>
        <v>2382306.91</v>
      </c>
      <c r="M45" s="34">
        <f t="shared" si="3"/>
        <v>67853095.47000001</v>
      </c>
      <c r="N45" s="38">
        <v>120</v>
      </c>
      <c r="O45" s="39">
        <f t="shared" si="2"/>
        <v>19852.557583333335</v>
      </c>
    </row>
    <row r="46" spans="1:15" s="5" customFormat="1" ht="36.75" customHeight="1">
      <c r="A46" s="35" t="s">
        <v>124</v>
      </c>
      <c r="B46" s="12" t="s">
        <v>213</v>
      </c>
      <c r="C46" s="12" t="s">
        <v>44</v>
      </c>
      <c r="D46" s="11" t="s">
        <v>29</v>
      </c>
      <c r="E46" s="18" t="s">
        <v>165</v>
      </c>
      <c r="F46" s="30" t="s">
        <v>90</v>
      </c>
      <c r="G46" s="13">
        <v>72</v>
      </c>
      <c r="H46" s="14">
        <v>4532219.52</v>
      </c>
      <c r="I46" s="28">
        <v>12000</v>
      </c>
      <c r="J46" s="26">
        <f t="shared" si="0"/>
        <v>377.68496</v>
      </c>
      <c r="K46" s="14">
        <v>0</v>
      </c>
      <c r="L46" s="14">
        <f t="shared" si="1"/>
        <v>4532219.52</v>
      </c>
      <c r="M46" s="34">
        <f t="shared" si="3"/>
        <v>72385314.99000001</v>
      </c>
      <c r="N46" s="38">
        <v>12000</v>
      </c>
      <c r="O46" s="39">
        <f t="shared" si="2"/>
        <v>377.68496</v>
      </c>
    </row>
    <row r="47" spans="1:15" s="5" customFormat="1" ht="36" customHeight="1">
      <c r="A47" s="35" t="s">
        <v>125</v>
      </c>
      <c r="B47" s="12" t="s">
        <v>21</v>
      </c>
      <c r="C47" s="12" t="s">
        <v>80</v>
      </c>
      <c r="D47" s="11" t="s">
        <v>81</v>
      </c>
      <c r="E47" s="18" t="s">
        <v>179</v>
      </c>
      <c r="F47" s="30" t="s">
        <v>201</v>
      </c>
      <c r="G47" s="13">
        <v>72</v>
      </c>
      <c r="H47" s="14">
        <v>904347.28</v>
      </c>
      <c r="I47" s="28">
        <v>417</v>
      </c>
      <c r="J47" s="26">
        <f t="shared" si="0"/>
        <v>2168.6985131894485</v>
      </c>
      <c r="K47" s="14">
        <v>244563.26</v>
      </c>
      <c r="L47" s="14">
        <f t="shared" si="1"/>
        <v>659784.02</v>
      </c>
      <c r="M47" s="34">
        <f t="shared" si="3"/>
        <v>73045099.01</v>
      </c>
      <c r="N47" s="38">
        <v>417</v>
      </c>
      <c r="O47" s="39">
        <f t="shared" si="2"/>
        <v>2168.6985131894485</v>
      </c>
    </row>
    <row r="48" spans="1:15" s="5" customFormat="1" ht="50.25" customHeight="1">
      <c r="A48" s="35" t="s">
        <v>126</v>
      </c>
      <c r="B48" s="12" t="s">
        <v>212</v>
      </c>
      <c r="C48" s="12" t="s">
        <v>28</v>
      </c>
      <c r="D48" s="11" t="s">
        <v>41</v>
      </c>
      <c r="E48" s="18" t="s">
        <v>164</v>
      </c>
      <c r="F48" s="30" t="s">
        <v>191</v>
      </c>
      <c r="G48" s="13">
        <v>71.5</v>
      </c>
      <c r="H48" s="14">
        <v>2126480.71</v>
      </c>
      <c r="I48" s="28">
        <v>268</v>
      </c>
      <c r="J48" s="26">
        <f t="shared" si="0"/>
        <v>7934.629514925373</v>
      </c>
      <c r="K48" s="14">
        <v>853.85</v>
      </c>
      <c r="L48" s="14">
        <f t="shared" si="1"/>
        <v>2125626.86</v>
      </c>
      <c r="M48" s="34">
        <f t="shared" si="3"/>
        <v>75170725.87</v>
      </c>
      <c r="N48" s="38">
        <v>268</v>
      </c>
      <c r="O48" s="39">
        <f t="shared" si="2"/>
        <v>7934.629514925373</v>
      </c>
    </row>
    <row r="49" spans="1:15" s="5" customFormat="1" ht="45" customHeight="1">
      <c r="A49" s="35" t="s">
        <v>127</v>
      </c>
      <c r="B49" s="12" t="s">
        <v>7</v>
      </c>
      <c r="C49" s="12" t="s">
        <v>203</v>
      </c>
      <c r="D49" s="11" t="s">
        <v>56</v>
      </c>
      <c r="E49" s="18" t="s">
        <v>204</v>
      </c>
      <c r="F49" s="30" t="s">
        <v>191</v>
      </c>
      <c r="G49" s="13">
        <v>71</v>
      </c>
      <c r="H49" s="14">
        <v>2240547.66</v>
      </c>
      <c r="I49" s="28">
        <v>450</v>
      </c>
      <c r="J49" s="26">
        <f t="shared" si="0"/>
        <v>4978.9948</v>
      </c>
      <c r="K49" s="14">
        <v>31010.4</v>
      </c>
      <c r="L49" s="14">
        <f t="shared" si="1"/>
        <v>2209537.2600000002</v>
      </c>
      <c r="M49" s="34">
        <f t="shared" si="3"/>
        <v>77380263.13000001</v>
      </c>
      <c r="N49" s="38">
        <v>450</v>
      </c>
      <c r="O49" s="39">
        <f t="shared" si="2"/>
        <v>4978.9948</v>
      </c>
    </row>
    <row r="50" spans="1:15" s="5" customFormat="1" ht="36.75" customHeight="1">
      <c r="A50" s="35" t="s">
        <v>128</v>
      </c>
      <c r="B50" s="12" t="s">
        <v>13</v>
      </c>
      <c r="C50" s="12" t="s">
        <v>65</v>
      </c>
      <c r="D50" s="11" t="s">
        <v>66</v>
      </c>
      <c r="E50" s="18" t="s">
        <v>173</v>
      </c>
      <c r="F50" s="30" t="s">
        <v>201</v>
      </c>
      <c r="G50" s="13">
        <v>71</v>
      </c>
      <c r="H50" s="14">
        <v>919993.11</v>
      </c>
      <c r="I50" s="28">
        <v>96</v>
      </c>
      <c r="J50" s="26">
        <f t="shared" si="0"/>
        <v>9583.2615625</v>
      </c>
      <c r="K50" s="14">
        <v>7080.01</v>
      </c>
      <c r="L50" s="14">
        <f t="shared" si="1"/>
        <v>912913.1</v>
      </c>
      <c r="M50" s="34">
        <f t="shared" si="3"/>
        <v>78293176.23</v>
      </c>
      <c r="N50" s="38">
        <v>96</v>
      </c>
      <c r="O50" s="39">
        <f t="shared" si="2"/>
        <v>9583.2615625</v>
      </c>
    </row>
    <row r="51" spans="1:15" s="5" customFormat="1" ht="45" customHeight="1">
      <c r="A51" s="35" t="s">
        <v>129</v>
      </c>
      <c r="B51" s="41" t="s">
        <v>3</v>
      </c>
      <c r="C51" s="41" t="s">
        <v>144</v>
      </c>
      <c r="D51" s="42" t="s">
        <v>51</v>
      </c>
      <c r="E51" s="43" t="s">
        <v>192</v>
      </c>
      <c r="F51" s="44" t="s">
        <v>191</v>
      </c>
      <c r="G51" s="45">
        <v>70</v>
      </c>
      <c r="H51" s="46">
        <v>793976.11</v>
      </c>
      <c r="I51" s="47">
        <v>36</v>
      </c>
      <c r="J51" s="48">
        <f t="shared" si="0"/>
        <v>22054.891944444444</v>
      </c>
      <c r="K51" s="46">
        <v>0</v>
      </c>
      <c r="L51" s="46">
        <f t="shared" si="1"/>
        <v>793976.11</v>
      </c>
      <c r="M51" s="49">
        <f t="shared" si="3"/>
        <v>79087152.34</v>
      </c>
      <c r="N51" s="50">
        <v>36</v>
      </c>
      <c r="O51" s="51">
        <f t="shared" si="2"/>
        <v>22054.891944444444</v>
      </c>
    </row>
    <row r="52" spans="1:15" s="5" customFormat="1" ht="45" customHeight="1" thickBot="1">
      <c r="A52" s="62" t="s">
        <v>130</v>
      </c>
      <c r="B52" s="63" t="s">
        <v>206</v>
      </c>
      <c r="C52" s="63" t="s">
        <v>31</v>
      </c>
      <c r="D52" s="64" t="s">
        <v>32</v>
      </c>
      <c r="E52" s="65" t="s">
        <v>160</v>
      </c>
      <c r="F52" s="66" t="s">
        <v>191</v>
      </c>
      <c r="G52" s="67">
        <v>68</v>
      </c>
      <c r="H52" s="68">
        <v>1543676</v>
      </c>
      <c r="I52" s="69">
        <v>422</v>
      </c>
      <c r="J52" s="70">
        <f t="shared" si="0"/>
        <v>3658</v>
      </c>
      <c r="K52" s="68">
        <v>0</v>
      </c>
      <c r="L52" s="68">
        <f>H52-K52</f>
        <v>1543676</v>
      </c>
      <c r="M52" s="71">
        <f>SUM(M51+L52)</f>
        <v>80630828.34</v>
      </c>
      <c r="N52" s="50">
        <v>422</v>
      </c>
      <c r="O52" s="51">
        <f t="shared" si="2"/>
        <v>3658</v>
      </c>
    </row>
    <row r="53" spans="1:15" s="5" customFormat="1" ht="34.5" customHeight="1" thickBot="1">
      <c r="A53" s="55"/>
      <c r="B53" s="19"/>
      <c r="C53" s="19"/>
      <c r="D53" s="19"/>
      <c r="E53" s="20"/>
      <c r="F53" s="85"/>
      <c r="G53" s="85" t="s">
        <v>79</v>
      </c>
      <c r="H53" s="82">
        <f>SUM(H17:H52)</f>
        <v>83625474.21999998</v>
      </c>
      <c r="I53" s="83"/>
      <c r="J53" s="84"/>
      <c r="K53" s="82">
        <f>SUM(K17:K52)</f>
        <v>2994645.88</v>
      </c>
      <c r="L53" s="82">
        <f>SUM(L17:L52)</f>
        <v>80630828.34</v>
      </c>
      <c r="M53" s="58"/>
      <c r="N53" s="59"/>
      <c r="O53" s="60"/>
    </row>
    <row r="54" spans="1:15" s="5" customFormat="1" ht="45" customHeight="1" thickBot="1" thickTop="1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54"/>
      <c r="O54" s="54"/>
    </row>
    <row r="55" spans="1:15" s="5" customFormat="1" ht="45" customHeight="1" thickBot="1" thickTop="1">
      <c r="A55" s="92" t="s">
        <v>78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61"/>
      <c r="O55" s="61"/>
    </row>
    <row r="56" spans="1:15" s="5" customFormat="1" ht="45" customHeight="1" thickBot="1" thickTop="1">
      <c r="A56" s="72" t="s">
        <v>215</v>
      </c>
      <c r="B56" s="73" t="s">
        <v>14</v>
      </c>
      <c r="C56" s="73" t="s">
        <v>149</v>
      </c>
      <c r="D56" s="74" t="s">
        <v>67</v>
      </c>
      <c r="E56" s="75" t="s">
        <v>199</v>
      </c>
      <c r="F56" s="76" t="s">
        <v>191</v>
      </c>
      <c r="G56" s="77">
        <v>68</v>
      </c>
      <c r="H56" s="78">
        <v>4743235.58</v>
      </c>
      <c r="I56" s="79">
        <v>480</v>
      </c>
      <c r="J56" s="80">
        <f t="shared" si="0"/>
        <v>9881.740791666667</v>
      </c>
      <c r="K56" s="78">
        <v>888685.37</v>
      </c>
      <c r="L56" s="78">
        <f>SUM(H56-K56)</f>
        <v>3854550.21</v>
      </c>
      <c r="M56" s="81">
        <f>M52+L56</f>
        <v>84485378.55</v>
      </c>
      <c r="N56" s="52">
        <v>480</v>
      </c>
      <c r="O56" s="53">
        <f t="shared" si="2"/>
        <v>9881.740791666667</v>
      </c>
    </row>
    <row r="57" spans="7:12" ht="34.5" customHeight="1">
      <c r="G57" s="85" t="s">
        <v>79</v>
      </c>
      <c r="H57" s="86">
        <f>SUM(H56+H53)</f>
        <v>88368709.79999998</v>
      </c>
      <c r="I57" s="87"/>
      <c r="J57" s="86"/>
      <c r="K57" s="86">
        <f>SUM(K56+K53)</f>
        <v>3883331.25</v>
      </c>
      <c r="L57" s="86">
        <f>SUM(L56+L53)</f>
        <v>84485378.55</v>
      </c>
    </row>
  </sheetData>
  <mergeCells count="13">
    <mergeCell ref="A3:M3"/>
    <mergeCell ref="A5:M5"/>
    <mergeCell ref="B14:L14"/>
    <mergeCell ref="A15:M15"/>
    <mergeCell ref="D6:K6"/>
    <mergeCell ref="D7:K7"/>
    <mergeCell ref="D8:K8"/>
    <mergeCell ref="A55:M55"/>
    <mergeCell ref="A54:M54"/>
    <mergeCell ref="A10:M10"/>
    <mergeCell ref="A11:M11"/>
    <mergeCell ref="A12:M12"/>
    <mergeCell ref="A13:M13"/>
  </mergeCells>
  <printOptions/>
  <pageMargins left="0.5905511811023623" right="0.5905511811023623" top="0.984251968503937" bottom="0.7874015748031497" header="0.5118110236220472" footer="0.5118110236220472"/>
  <pageSetup fitToHeight="4" fitToWidth="1" horizontalDpi="600" verticalDpi="600" orientation="landscape" paperSize="9" scale="66" r:id="rId4"/>
  <headerFooter alignWithMargins="0">
    <oddHeader>&amp;L&amp;"Tahoma,Tučné"&amp;12Usnesení č. 18/1466 - Příloha č. 1&amp;"Tahoma,Obyčejné"
Počet stran přílohy: 4&amp;R&amp;"Tahoma,Obyčejné"&amp;12Strana &amp;P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raskova</dc:creator>
  <cp:keywords/>
  <dc:description/>
  <cp:lastModifiedBy>drackova</cp:lastModifiedBy>
  <cp:lastPrinted>2011-03-31T09:46:18Z</cp:lastPrinted>
  <dcterms:created xsi:type="dcterms:W3CDTF">2009-03-16T13:11:19Z</dcterms:created>
  <dcterms:modified xsi:type="dcterms:W3CDTF">2011-03-31T09:47:47Z</dcterms:modified>
  <cp:category/>
  <cp:version/>
  <cp:contentType/>
  <cp:contentStatus/>
</cp:coreProperties>
</file>