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chválení POV dt 1" sheetId="1" r:id="rId1"/>
  </sheets>
  <definedNames>
    <definedName name="_xlnm.Print_Titles" localSheetId="0">'schválení POV dt 1'!$5:$5</definedName>
  </definedNames>
  <calcPr fullCalcOnLoad="1"/>
</workbook>
</file>

<file path=xl/sharedStrings.xml><?xml version="1.0" encoding="utf-8"?>
<sst xmlns="http://schemas.openxmlformats.org/spreadsheetml/2006/main" count="373" uniqueCount="303">
  <si>
    <t>poř. č. projektu</t>
  </si>
  <si>
    <t>VPP</t>
  </si>
  <si>
    <t>VS</t>
  </si>
  <si>
    <t>Název projektu</t>
  </si>
  <si>
    <t>Žadatel (obec/město/svazek obcí)</t>
  </si>
  <si>
    <t>právní forma (obec/svazek obcí)</t>
  </si>
  <si>
    <t>IČ</t>
  </si>
  <si>
    <t>CELKEM BODŮ (max. 15)</t>
  </si>
  <si>
    <t>Počet bodů - hodnotitel 1</t>
  </si>
  <si>
    <t>Počet bodů - hodnotitel 2</t>
  </si>
  <si>
    <t>Celkové uznatelné náklady projektu (Kč)</t>
  </si>
  <si>
    <t>Podíl dotace na uznatelných nákladech projektu</t>
  </si>
  <si>
    <t>Požadavek na dotaci</t>
  </si>
  <si>
    <t>Kumulativní součet dotace   (Kč)</t>
  </si>
  <si>
    <t>Částečná rekonstrukce budovy základní školy</t>
  </si>
  <si>
    <t>Košařiska</t>
  </si>
  <si>
    <t>obec</t>
  </si>
  <si>
    <t>00491845</t>
  </si>
  <si>
    <t>Rekonstrukce víceúčelového hřiště</t>
  </si>
  <si>
    <t>Moravice</t>
  </si>
  <si>
    <t>00635391</t>
  </si>
  <si>
    <t>Rekonstrukce hasičské zbrojnice Horní Lomná</t>
  </si>
  <si>
    <t>Horní Lomná</t>
  </si>
  <si>
    <t>00535974</t>
  </si>
  <si>
    <t>Mostek M3 a MK 5b) Na Bruzovičkách přes Dolní Datyňku</t>
  </si>
  <si>
    <t>Bruzovice</t>
  </si>
  <si>
    <t>00296546</t>
  </si>
  <si>
    <t>Víceúčelové kulturní zařízení Slezské Harty a Nízkého Jeseníku</t>
  </si>
  <si>
    <t>Valšov</t>
  </si>
  <si>
    <t>Rekonstrukce místních komunikací v Dolních Domaslavicích MK21</t>
  </si>
  <si>
    <t>Dolní Domaslavice</t>
  </si>
  <si>
    <t>00494241</t>
  </si>
  <si>
    <t>Rekonstrukce MŠ v Děhylově pro rozšíření její kapacity</t>
  </si>
  <si>
    <t>Děhylov</t>
  </si>
  <si>
    <t>00635464</t>
  </si>
  <si>
    <t>Instalace vertikální prosklené zdvižné plošiny</t>
  </si>
  <si>
    <t>Morávka</t>
  </si>
  <si>
    <t>00296945</t>
  </si>
  <si>
    <t>Rekonstrukce střechy MŠ v Dolní Moravici</t>
  </si>
  <si>
    <t>Dolní Moravice</t>
  </si>
  <si>
    <t>00295957</t>
  </si>
  <si>
    <t>Rekonstrukce a výstavba veřejného osvětlení</t>
  </si>
  <si>
    <t>Kaňovice</t>
  </si>
  <si>
    <t>00494267</t>
  </si>
  <si>
    <t>Stavební obnova občanské vybavenosti ve Slatině - Nový Svět č.7</t>
  </si>
  <si>
    <t>Slatina</t>
  </si>
  <si>
    <t>00600661</t>
  </si>
  <si>
    <t>Rekonstrukce místní komunikace Lomnice-Tylov</t>
  </si>
  <si>
    <t>Lomnice</t>
  </si>
  <si>
    <t>00296198</t>
  </si>
  <si>
    <t>Rekonstrukce střechy ZŠ a MŠ Ryžoviště</t>
  </si>
  <si>
    <t>Ryžoviště</t>
  </si>
  <si>
    <t>00296325</t>
  </si>
  <si>
    <t>Stavební úpravy v budově Mateřské školy v Ropici</t>
  </si>
  <si>
    <t>Ropice</t>
  </si>
  <si>
    <t>70305587</t>
  </si>
  <si>
    <t>Rekonstrukce rozhledny na zřícenině hradu Vikštejn</t>
  </si>
  <si>
    <t>Radkov</t>
  </si>
  <si>
    <t>00635383</t>
  </si>
  <si>
    <t>Rekonstrukce střechy Základní školy a Mateřské školy Žabeň</t>
  </si>
  <si>
    <t>Žabeň</t>
  </si>
  <si>
    <t>00576867</t>
  </si>
  <si>
    <t>Stavební obnova hasičské zbrojnice v Tísku čp.1 - I. Etapa</t>
  </si>
  <si>
    <t>Tísek</t>
  </si>
  <si>
    <t>00298484</t>
  </si>
  <si>
    <t>Rekonstrukce hasičské zbrojnice</t>
  </si>
  <si>
    <t>Třemešná</t>
  </si>
  <si>
    <t>00296414</t>
  </si>
  <si>
    <t>Úvalno</t>
  </si>
  <si>
    <t>00296422</t>
  </si>
  <si>
    <t>Rekonstrukce zdravotního střediska ve Světlé Hoře</t>
  </si>
  <si>
    <t>Světlá Hora</t>
  </si>
  <si>
    <t>00296392</t>
  </si>
  <si>
    <t>Rekonstrukce hasičské zbrojnice Skřipov</t>
  </si>
  <si>
    <t>Skřipov</t>
  </si>
  <si>
    <t>00300659</t>
  </si>
  <si>
    <t>Rekonstrukce 2 hasičských zbrojnic</t>
  </si>
  <si>
    <t>Lichnov</t>
  </si>
  <si>
    <t>00296163</t>
  </si>
  <si>
    <t>Rekonstrukce obecního úřadu v obci Pstruží</t>
  </si>
  <si>
    <t>Pstruží</t>
  </si>
  <si>
    <t>00576972</t>
  </si>
  <si>
    <t>Rekonstrukce objektu OÚ a MŠ v obci Staré Těchanovice</t>
  </si>
  <si>
    <t>Staré Těchanovice</t>
  </si>
  <si>
    <t>00635529</t>
  </si>
  <si>
    <t>Energetické úspory MŠ v Chlebičově</t>
  </si>
  <si>
    <t>Chlebičov</t>
  </si>
  <si>
    <t>00533947</t>
  </si>
  <si>
    <t>Výstavba a rekonstrukce místních a účelových komunikací</t>
  </si>
  <si>
    <t>Čaková</t>
  </si>
  <si>
    <t>00575992</t>
  </si>
  <si>
    <t>Dokončení rekonstrukce kulturního zařízení</t>
  </si>
  <si>
    <t>Velká Štáhle</t>
  </si>
  <si>
    <t>00576018</t>
  </si>
  <si>
    <t>Výměna oken a dveří v kulturním a sportovním zařízení obce Uhlířov</t>
  </si>
  <si>
    <t>Uhlířov</t>
  </si>
  <si>
    <t>00635421</t>
  </si>
  <si>
    <t>Rekonstrukce interiéru Mateřské školy v Rybí</t>
  </si>
  <si>
    <t>Rybí</t>
  </si>
  <si>
    <t>00600741</t>
  </si>
  <si>
    <t>Rekonstrukce historického hřbitova v Dlouhé Stráni</t>
  </si>
  <si>
    <t>Dlouhá stráň</t>
  </si>
  <si>
    <t>00576069</t>
  </si>
  <si>
    <t>Stavební obnova ZŠ Pustá Polom 2011</t>
  </si>
  <si>
    <t>Pustá Polom</t>
  </si>
  <si>
    <t>00300608</t>
  </si>
  <si>
    <t>Rekonstrukce mostku "Písek" přes řeku Olši</t>
  </si>
  <si>
    <t>Písek</t>
  </si>
  <si>
    <t>00535982</t>
  </si>
  <si>
    <t>Revitalizace objektu ZŠ Neplachovice - I. Etapa - výměna oken a modernizace vytápění v tělocvičně ZŠ</t>
  </si>
  <si>
    <t>Neplachovice</t>
  </si>
  <si>
    <t>561193</t>
  </si>
  <si>
    <t>Rekonstrukce požární zbrojnice</t>
  </si>
  <si>
    <t>Václavov u Bruntálu</t>
  </si>
  <si>
    <t>00296449</t>
  </si>
  <si>
    <t>Sportovní areál</t>
  </si>
  <si>
    <t>Svatoňovice</t>
  </si>
  <si>
    <t>00849979</t>
  </si>
  <si>
    <t>Rekonstrukce ZŠ Brumovice</t>
  </si>
  <si>
    <t>Brumovice</t>
  </si>
  <si>
    <t>00299871</t>
  </si>
  <si>
    <t>Rekonstrukce místních komunikací lokality Nad vrbou a Podél OU, stavební objekty SO 01 - Rekonstrukce komunikací lokality Nad vrbou - I. Etapa</t>
  </si>
  <si>
    <t>Lhotka</t>
  </si>
  <si>
    <t>00296864</t>
  </si>
  <si>
    <t>Rekonstrukce a modernizace budov občanské vybavenosti obce Vražné</t>
  </si>
  <si>
    <t>Vražné</t>
  </si>
  <si>
    <t>62351290</t>
  </si>
  <si>
    <t>Obnova kamenné zídky - hřiště Býkov</t>
  </si>
  <si>
    <t>Býkov-Láryšov</t>
  </si>
  <si>
    <t>00846546</t>
  </si>
  <si>
    <t>Rekonstrukce střechy OÚ a MŠ v obci Nové Lublice</t>
  </si>
  <si>
    <t>Nové Lublice</t>
  </si>
  <si>
    <t>00534919</t>
  </si>
  <si>
    <t>Rekonstrukce střechy obecního úřadu</t>
  </si>
  <si>
    <t>Vrchy</t>
  </si>
  <si>
    <t>00848514</t>
  </si>
  <si>
    <t>Rekonstrukce Z3 Březová - spojovací krček</t>
  </si>
  <si>
    <t>Březová</t>
  </si>
  <si>
    <t>00299880</t>
  </si>
  <si>
    <t>Chodník k areálu čs. opevnění</t>
  </si>
  <si>
    <t>Darkovice</t>
  </si>
  <si>
    <t>00635456</t>
  </si>
  <si>
    <t>Obnova a modernizace vybraných prvků veřejného pohřebiště</t>
  </si>
  <si>
    <t>Pražmo</t>
  </si>
  <si>
    <t>00576999</t>
  </si>
  <si>
    <t>Centrum společenského vyžití Blahutovice</t>
  </si>
  <si>
    <t>Jeseník nad Odrou</t>
  </si>
  <si>
    <t>00297976</t>
  </si>
  <si>
    <t>Rekonstrukce sportovního areálu v obci Štítina</t>
  </si>
  <si>
    <t>Štítina</t>
  </si>
  <si>
    <t>00300764</t>
  </si>
  <si>
    <t>Rekonstrukce obecních budov v obci Služovice</t>
  </si>
  <si>
    <t>Služovice</t>
  </si>
  <si>
    <t>00300675</t>
  </si>
  <si>
    <t>Stavební úpravy budovy ZŠ Albrachtičky</t>
  </si>
  <si>
    <t>Albrechtičky</t>
  </si>
  <si>
    <t>00600814</t>
  </si>
  <si>
    <t>Rekonstrukce Mateřské školy v Horním Benešově</t>
  </si>
  <si>
    <t>Horní Benešov</t>
  </si>
  <si>
    <t>00296007</t>
  </si>
  <si>
    <t>Zpřístupnění údolí řeky Opavy pro cykloturistiku a turistiku</t>
  </si>
  <si>
    <t>Sdružení obcí Vrbensko</t>
  </si>
  <si>
    <t>svazek obcí</t>
  </si>
  <si>
    <t>75144221</t>
  </si>
  <si>
    <t>Výstavba bezbariérového výtahu a hasičské sušicí věže</t>
  </si>
  <si>
    <t>Závada</t>
  </si>
  <si>
    <t>00635553</t>
  </si>
  <si>
    <t>Veřejná prostranství Mikroregionu obcí povodí Stonávky</t>
  </si>
  <si>
    <t>Sdružení obcí povodí Stonávky</t>
  </si>
  <si>
    <t>69610088</t>
  </si>
  <si>
    <t>Rekonstrukce budovy obecního úřadu</t>
  </si>
  <si>
    <t>Tvrdkov</t>
  </si>
  <si>
    <t>00576000</t>
  </si>
  <si>
    <t>Stavební obnova Obecního úřadu v Bernarticích nad Odrou</t>
  </si>
  <si>
    <t>Bernartice nad Odrou</t>
  </si>
  <si>
    <t>00600717</t>
  </si>
  <si>
    <t>Stavba propustku M5 přes Milotický potok</t>
  </si>
  <si>
    <t>Milotice nad Opavou</t>
  </si>
  <si>
    <t>846511</t>
  </si>
  <si>
    <t>Modernizace veřejných prostranství</t>
  </si>
  <si>
    <t>Mikroregion - Sdružení obcí Osoblažska</t>
  </si>
  <si>
    <t>75137925</t>
  </si>
  <si>
    <t>Rekonstrukce místních komunikací a propustků obcí Mikroregionu Odersko</t>
  </si>
  <si>
    <t>Mikroregion Odersko</t>
  </si>
  <si>
    <t>70953201</t>
  </si>
  <si>
    <t>Obnova místní sítě veřejného osvětlení</t>
  </si>
  <si>
    <t>Slezské Pavlovice</t>
  </si>
  <si>
    <t>00576093</t>
  </si>
  <si>
    <t>Rekonstrukce dětského hřiště a veřejného prostranství v obci Třebom</t>
  </si>
  <si>
    <t>Třebom</t>
  </si>
  <si>
    <t>00635481</t>
  </si>
  <si>
    <t>Výstavba veřejného osvětlení lokality Slunečná a rekonstrukce přilehlé komunikace v blízkosti Slezské Harty</t>
  </si>
  <si>
    <t>Mezina</t>
  </si>
  <si>
    <t>00576026</t>
  </si>
  <si>
    <t>Veřejné osvětlení v obci Dolní Tošanovice</t>
  </si>
  <si>
    <t>Dolní Tošanovice</t>
  </si>
  <si>
    <t>00576875</t>
  </si>
  <si>
    <t>Obnova historického chodníku na Zámecký vrch</t>
  </si>
  <si>
    <t>Ludvíkov</t>
  </si>
  <si>
    <t>00576131</t>
  </si>
  <si>
    <t>Rekonstrukce vytápění v Obecním úřadě a Kulturním domě v Bocanovicích</t>
  </si>
  <si>
    <t>Bocanovice</t>
  </si>
  <si>
    <t>00535931</t>
  </si>
  <si>
    <t>Rekonstrukce areálu hřbitova a pomníku Maryčky Magdonové ve Starých Hamrech</t>
  </si>
  <si>
    <t>Staré Hamry</t>
  </si>
  <si>
    <t>297241</t>
  </si>
  <si>
    <t>Rekonstrukce zábradlí - bezpečný most přes Žermanický přivaděč</t>
  </si>
  <si>
    <t>Vojkovice</t>
  </si>
  <si>
    <t>00577081</t>
  </si>
  <si>
    <t>Rekonstrukce místních komunikací a instalování informativních radarů měřících rychlost</t>
  </si>
  <si>
    <t>Široká Niva</t>
  </si>
  <si>
    <t>00296406</t>
  </si>
  <si>
    <t>Rekonstrukce střechy v Obecním</t>
  </si>
  <si>
    <t>Kateřinice</t>
  </si>
  <si>
    <t>600784</t>
  </si>
  <si>
    <t>Rekonstrukce místní horské komunikace Malá Morávka</t>
  </si>
  <si>
    <t>Malá Morávka</t>
  </si>
  <si>
    <t>00296201</t>
  </si>
  <si>
    <t>Infrastruktura cestovního ruchu v obci Bělá</t>
  </si>
  <si>
    <t>Bělá</t>
  </si>
  <si>
    <t>00534650</t>
  </si>
  <si>
    <t>Maximální časová použitelnost dotace do</t>
  </si>
  <si>
    <t>RRC/2011/26</t>
  </si>
  <si>
    <t>RRC/2011/36</t>
  </si>
  <si>
    <t>RRC/2011/68</t>
  </si>
  <si>
    <t>RRC/2011/13</t>
  </si>
  <si>
    <t>RRC/2011/16</t>
  </si>
  <si>
    <t>RRC/2011/19</t>
  </si>
  <si>
    <t>RRC/2011/23</t>
  </si>
  <si>
    <t>RRC/2011/25</t>
  </si>
  <si>
    <t>RRC/2011/78</t>
  </si>
  <si>
    <t>RRC/2011/83</t>
  </si>
  <si>
    <t>RRC/2011/93</t>
  </si>
  <si>
    <t>RRC/2011/100</t>
  </si>
  <si>
    <t>RRC/2011/101</t>
  </si>
  <si>
    <t>RRC/2011/107</t>
  </si>
  <si>
    <t>RRC/2011/110</t>
  </si>
  <si>
    <t>RRC/2011/124</t>
  </si>
  <si>
    <t>RRC/2011/136</t>
  </si>
  <si>
    <t>RRC/2011/149</t>
  </si>
  <si>
    <t>RRC/2011/157</t>
  </si>
  <si>
    <t>RRC/2011/63</t>
  </si>
  <si>
    <t>RRC/2011/155</t>
  </si>
  <si>
    <t>RRC/2011/156</t>
  </si>
  <si>
    <t>RRC/2011/04</t>
  </si>
  <si>
    <t>RRC/2011/08</t>
  </si>
  <si>
    <t>RRC/2011/09</t>
  </si>
  <si>
    <t>RRC/2011/10</t>
  </si>
  <si>
    <t>RRC/2011/22</t>
  </si>
  <si>
    <t>RRC/2011/27</t>
  </si>
  <si>
    <t>RRC/2011/29</t>
  </si>
  <si>
    <t>RRC/2011/37</t>
  </si>
  <si>
    <t>RRC/2011/38</t>
  </si>
  <si>
    <t>RRC/2011/39</t>
  </si>
  <si>
    <t>RRC/2011/41</t>
  </si>
  <si>
    <t>RRC/2011/47</t>
  </si>
  <si>
    <t>RRC/2011/66</t>
  </si>
  <si>
    <t>RRC/2011/81</t>
  </si>
  <si>
    <t>RRC/2011/82</t>
  </si>
  <si>
    <t>RRC/2011/96</t>
  </si>
  <si>
    <t>RRC/2011/103</t>
  </si>
  <si>
    <t>RRC/2011/108</t>
  </si>
  <si>
    <t>RRC/2011/111</t>
  </si>
  <si>
    <t>RRC/2011/112</t>
  </si>
  <si>
    <t>RRC/2011/130</t>
  </si>
  <si>
    <t>RRC/2011/143</t>
  </si>
  <si>
    <t>RRC/2011/153</t>
  </si>
  <si>
    <t>RRC/2011/34</t>
  </si>
  <si>
    <t>RRC/2011/35</t>
  </si>
  <si>
    <t>RRC/2011/48</t>
  </si>
  <si>
    <t>RRC/2011/62</t>
  </si>
  <si>
    <t>RRC/2011/73</t>
  </si>
  <si>
    <t>RRC/2011/84</t>
  </si>
  <si>
    <t>RRC/2011/87</t>
  </si>
  <si>
    <t>RRC/2011/95</t>
  </si>
  <si>
    <t>RRC/2011/135</t>
  </si>
  <si>
    <t>RRC/2011/163</t>
  </si>
  <si>
    <t>RRC/2011/43</t>
  </si>
  <si>
    <t>RRC/2011/99</t>
  </si>
  <si>
    <t>RRC/2011/02</t>
  </si>
  <si>
    <t>RRC/2011/114</t>
  </si>
  <si>
    <t>RRC/2011/40</t>
  </si>
  <si>
    <t>RRC/2011/89</t>
  </si>
  <si>
    <t>RRC/2011/69</t>
  </si>
  <si>
    <t>RRC/2011/127</t>
  </si>
  <si>
    <t>RRC/2011/85</t>
  </si>
  <si>
    <t>RRC/2011/33</t>
  </si>
  <si>
    <t>RRC/2011/77</t>
  </si>
  <si>
    <t>RRC/2011/134</t>
  </si>
  <si>
    <t>RRC/2011/145</t>
  </si>
  <si>
    <t>RRC/2011/113</t>
  </si>
  <si>
    <t>evidenční číslo projektu</t>
  </si>
  <si>
    <t>RRC/2011/138</t>
  </si>
  <si>
    <t>Chodník podél silnice III/4654 - centrum obce</t>
  </si>
  <si>
    <t>Zbyslavice</t>
  </si>
  <si>
    <t>600695</t>
  </si>
  <si>
    <t>RRC/2011/146</t>
  </si>
  <si>
    <t>Rekonstrukce Kulturního domu Písečná - 1. etapa</t>
  </si>
  <si>
    <t>Písečná</t>
  </si>
  <si>
    <t>70632430</t>
  </si>
  <si>
    <t>Celkem</t>
  </si>
  <si>
    <t>Poskytnutí investičních dotací - Dotační titul 1</t>
  </si>
  <si>
    <t>Výše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</si>
</sst>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10" fontId="2" fillId="0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0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workbookViewId="0" topLeftCell="F67">
      <selection activeCell="Q80" sqref="Q80"/>
    </sheetView>
  </sheetViews>
  <sheetFormatPr defaultColWidth="9.00390625" defaultRowHeight="12.75"/>
  <cols>
    <col min="2" max="3" width="0" style="0" hidden="1" customWidth="1"/>
    <col min="4" max="4" width="13.25390625" style="0" customWidth="1"/>
    <col min="5" max="5" width="26.375" style="0" customWidth="1"/>
    <col min="6" max="7" width="10.00390625" style="0" customWidth="1"/>
    <col min="10" max="11" width="0" style="0" hidden="1" customWidth="1"/>
    <col min="12" max="12" width="13.25390625" style="0" customWidth="1"/>
    <col min="13" max="13" width="12.375" style="0" customWidth="1"/>
    <col min="14" max="14" width="12.75390625" style="0" bestFit="1" customWidth="1"/>
    <col min="15" max="16" width="15.00390625" style="0" customWidth="1"/>
    <col min="17" max="17" width="14.25390625" style="0" bestFit="1" customWidth="1"/>
  </cols>
  <sheetData>
    <row r="1" spans="1:17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3.5" thickBot="1">
      <c r="A4" s="2" t="s">
        <v>301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64.5" thickBot="1">
      <c r="A5" s="43" t="s">
        <v>0</v>
      </c>
      <c r="B5" s="44" t="s">
        <v>1</v>
      </c>
      <c r="C5" s="44" t="s">
        <v>2</v>
      </c>
      <c r="D5" s="44" t="s">
        <v>291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5" t="s">
        <v>10</v>
      </c>
      <c r="M5" s="46" t="s">
        <v>11</v>
      </c>
      <c r="N5" s="47" t="s">
        <v>12</v>
      </c>
      <c r="O5" s="48" t="s">
        <v>13</v>
      </c>
      <c r="P5" s="47" t="s">
        <v>221</v>
      </c>
      <c r="Q5" s="49" t="s">
        <v>302</v>
      </c>
    </row>
    <row r="6" spans="1:17" ht="25.5">
      <c r="A6" s="4">
        <v>1</v>
      </c>
      <c r="B6" s="5">
        <v>1</v>
      </c>
      <c r="C6" s="5">
        <v>1</v>
      </c>
      <c r="D6" s="5" t="s">
        <v>222</v>
      </c>
      <c r="E6" s="6" t="s">
        <v>14</v>
      </c>
      <c r="F6" s="7" t="s">
        <v>15</v>
      </c>
      <c r="G6" s="7" t="s">
        <v>16</v>
      </c>
      <c r="H6" s="8" t="s">
        <v>17</v>
      </c>
      <c r="I6" s="9">
        <f aca="true" t="shared" si="0" ref="I6:I70">(J6+K6)/2</f>
        <v>13</v>
      </c>
      <c r="J6" s="10">
        <v>13</v>
      </c>
      <c r="K6" s="10">
        <v>13</v>
      </c>
      <c r="L6" s="11">
        <v>860000</v>
      </c>
      <c r="M6" s="12">
        <f aca="true" t="shared" si="1" ref="M6:M37">N6/L6</f>
        <v>0.6976744186046512</v>
      </c>
      <c r="N6" s="11">
        <v>600000</v>
      </c>
      <c r="O6" s="11">
        <f>N6</f>
        <v>600000</v>
      </c>
      <c r="P6" s="13">
        <v>40908</v>
      </c>
      <c r="Q6" s="14">
        <f>N6</f>
        <v>600000</v>
      </c>
    </row>
    <row r="7" spans="1:17" ht="25.5">
      <c r="A7" s="15">
        <v>2</v>
      </c>
      <c r="B7" s="16"/>
      <c r="C7" s="16"/>
      <c r="D7" s="16" t="s">
        <v>223</v>
      </c>
      <c r="E7" s="17" t="s">
        <v>18</v>
      </c>
      <c r="F7" s="18" t="s">
        <v>19</v>
      </c>
      <c r="G7" s="18" t="s">
        <v>16</v>
      </c>
      <c r="H7" s="19" t="s">
        <v>20</v>
      </c>
      <c r="I7" s="20">
        <f t="shared" si="0"/>
        <v>13</v>
      </c>
      <c r="J7" s="21">
        <v>13</v>
      </c>
      <c r="K7" s="21">
        <v>13</v>
      </c>
      <c r="L7" s="22">
        <v>933800</v>
      </c>
      <c r="M7" s="23">
        <f t="shared" si="1"/>
        <v>0.588991218676376</v>
      </c>
      <c r="N7" s="22">
        <v>550000</v>
      </c>
      <c r="O7" s="22">
        <f aca="true" t="shared" si="2" ref="O7:O51">N7+O6</f>
        <v>1150000</v>
      </c>
      <c r="P7" s="24">
        <v>40908</v>
      </c>
      <c r="Q7" s="25">
        <f aca="true" t="shared" si="3" ref="Q7:Q72">N7</f>
        <v>550000</v>
      </c>
    </row>
    <row r="8" spans="1:17" ht="25.5">
      <c r="A8" s="15">
        <v>3</v>
      </c>
      <c r="B8" s="16"/>
      <c r="C8" s="16"/>
      <c r="D8" s="16" t="s">
        <v>224</v>
      </c>
      <c r="E8" s="17" t="s">
        <v>21</v>
      </c>
      <c r="F8" s="18" t="s">
        <v>22</v>
      </c>
      <c r="G8" s="18" t="s">
        <v>16</v>
      </c>
      <c r="H8" s="19" t="s">
        <v>23</v>
      </c>
      <c r="I8" s="20">
        <f t="shared" si="0"/>
        <v>13</v>
      </c>
      <c r="J8" s="21">
        <v>13</v>
      </c>
      <c r="K8" s="21">
        <v>13</v>
      </c>
      <c r="L8" s="22">
        <v>830000</v>
      </c>
      <c r="M8" s="23">
        <f t="shared" si="1"/>
        <v>0.6</v>
      </c>
      <c r="N8" s="22">
        <v>498000</v>
      </c>
      <c r="O8" s="22">
        <f t="shared" si="2"/>
        <v>1648000</v>
      </c>
      <c r="P8" s="24">
        <v>41090</v>
      </c>
      <c r="Q8" s="25">
        <f t="shared" si="3"/>
        <v>498000</v>
      </c>
    </row>
    <row r="9" spans="1:17" ht="38.25">
      <c r="A9" s="15">
        <v>4</v>
      </c>
      <c r="B9" s="16"/>
      <c r="C9" s="16"/>
      <c r="D9" s="16" t="s">
        <v>225</v>
      </c>
      <c r="E9" s="17" t="s">
        <v>24</v>
      </c>
      <c r="F9" s="18" t="s">
        <v>25</v>
      </c>
      <c r="G9" s="18" t="s">
        <v>16</v>
      </c>
      <c r="H9" s="19" t="s">
        <v>26</v>
      </c>
      <c r="I9" s="20">
        <f t="shared" si="0"/>
        <v>12</v>
      </c>
      <c r="J9" s="21">
        <v>12</v>
      </c>
      <c r="K9" s="21">
        <v>12</v>
      </c>
      <c r="L9" s="22">
        <v>1005059</v>
      </c>
      <c r="M9" s="23">
        <f t="shared" si="1"/>
        <v>0.4974832323276544</v>
      </c>
      <c r="N9" s="22">
        <v>500000</v>
      </c>
      <c r="O9" s="22">
        <f t="shared" si="2"/>
        <v>2148000</v>
      </c>
      <c r="P9" s="24">
        <v>40908</v>
      </c>
      <c r="Q9" s="25">
        <f t="shared" si="3"/>
        <v>500000</v>
      </c>
    </row>
    <row r="10" spans="1:17" ht="38.25">
      <c r="A10" s="15">
        <v>5</v>
      </c>
      <c r="B10" s="16"/>
      <c r="C10" s="16"/>
      <c r="D10" s="16" t="s">
        <v>226</v>
      </c>
      <c r="E10" s="17" t="s">
        <v>27</v>
      </c>
      <c r="F10" s="18" t="s">
        <v>28</v>
      </c>
      <c r="G10" s="18" t="s">
        <v>16</v>
      </c>
      <c r="H10" s="18">
        <v>576034</v>
      </c>
      <c r="I10" s="20">
        <f t="shared" si="0"/>
        <v>12</v>
      </c>
      <c r="J10" s="21">
        <v>13</v>
      </c>
      <c r="K10" s="21">
        <v>11</v>
      </c>
      <c r="L10" s="22">
        <v>637000</v>
      </c>
      <c r="M10" s="23">
        <f t="shared" si="1"/>
        <v>0.5996860282574569</v>
      </c>
      <c r="N10" s="22">
        <v>382000</v>
      </c>
      <c r="O10" s="22">
        <f t="shared" si="2"/>
        <v>2530000</v>
      </c>
      <c r="P10" s="24">
        <v>40908</v>
      </c>
      <c r="Q10" s="25">
        <f t="shared" si="3"/>
        <v>382000</v>
      </c>
    </row>
    <row r="11" spans="1:17" ht="38.25">
      <c r="A11" s="15">
        <v>6</v>
      </c>
      <c r="B11" s="16"/>
      <c r="C11" s="16"/>
      <c r="D11" s="16" t="s">
        <v>227</v>
      </c>
      <c r="E11" s="17" t="s">
        <v>29</v>
      </c>
      <c r="F11" s="18" t="s">
        <v>30</v>
      </c>
      <c r="G11" s="18" t="s">
        <v>16</v>
      </c>
      <c r="H11" s="19" t="s">
        <v>31</v>
      </c>
      <c r="I11" s="20">
        <f t="shared" si="0"/>
        <v>12</v>
      </c>
      <c r="J11" s="21">
        <v>12</v>
      </c>
      <c r="K11" s="21">
        <v>12</v>
      </c>
      <c r="L11" s="22">
        <v>835003</v>
      </c>
      <c r="M11" s="23">
        <f t="shared" si="1"/>
        <v>0.5988002438314592</v>
      </c>
      <c r="N11" s="22">
        <v>500000</v>
      </c>
      <c r="O11" s="22">
        <f t="shared" si="2"/>
        <v>3030000</v>
      </c>
      <c r="P11" s="24">
        <v>40908</v>
      </c>
      <c r="Q11" s="25">
        <f t="shared" si="3"/>
        <v>500000</v>
      </c>
    </row>
    <row r="12" spans="1:17" ht="25.5">
      <c r="A12" s="15">
        <v>7</v>
      </c>
      <c r="B12" s="16"/>
      <c r="C12" s="16"/>
      <c r="D12" s="16" t="s">
        <v>228</v>
      </c>
      <c r="E12" s="17" t="s">
        <v>32</v>
      </c>
      <c r="F12" s="18" t="s">
        <v>33</v>
      </c>
      <c r="G12" s="18" t="s">
        <v>16</v>
      </c>
      <c r="H12" s="19" t="s">
        <v>34</v>
      </c>
      <c r="I12" s="20">
        <f t="shared" si="0"/>
        <v>12</v>
      </c>
      <c r="J12" s="21">
        <v>12</v>
      </c>
      <c r="K12" s="21">
        <v>12</v>
      </c>
      <c r="L12" s="22">
        <v>471735</v>
      </c>
      <c r="M12" s="23">
        <f t="shared" si="1"/>
        <v>0.4398656025098837</v>
      </c>
      <c r="N12" s="22">
        <v>207500</v>
      </c>
      <c r="O12" s="22">
        <f t="shared" si="2"/>
        <v>3237500</v>
      </c>
      <c r="P12" s="24">
        <v>40908</v>
      </c>
      <c r="Q12" s="25">
        <f t="shared" si="3"/>
        <v>207500</v>
      </c>
    </row>
    <row r="13" spans="1:17" ht="25.5">
      <c r="A13" s="15">
        <v>8</v>
      </c>
      <c r="B13" s="16"/>
      <c r="C13" s="16"/>
      <c r="D13" s="16" t="s">
        <v>229</v>
      </c>
      <c r="E13" s="17" t="s">
        <v>35</v>
      </c>
      <c r="F13" s="18" t="s">
        <v>36</v>
      </c>
      <c r="G13" s="18" t="s">
        <v>16</v>
      </c>
      <c r="H13" s="19" t="s">
        <v>37</v>
      </c>
      <c r="I13" s="20">
        <f t="shared" si="0"/>
        <v>12</v>
      </c>
      <c r="J13" s="21">
        <v>12</v>
      </c>
      <c r="K13" s="21">
        <v>12</v>
      </c>
      <c r="L13" s="22">
        <v>650000</v>
      </c>
      <c r="M13" s="23">
        <f t="shared" si="1"/>
        <v>0.6</v>
      </c>
      <c r="N13" s="22">
        <v>390000</v>
      </c>
      <c r="O13" s="22">
        <f t="shared" si="2"/>
        <v>3627500</v>
      </c>
      <c r="P13" s="24">
        <v>40908</v>
      </c>
      <c r="Q13" s="25">
        <f t="shared" si="3"/>
        <v>390000</v>
      </c>
    </row>
    <row r="14" spans="1:17" ht="25.5">
      <c r="A14" s="15">
        <v>9</v>
      </c>
      <c r="B14" s="16">
        <v>1</v>
      </c>
      <c r="C14" s="16"/>
      <c r="D14" s="16" t="s">
        <v>230</v>
      </c>
      <c r="E14" s="17" t="s">
        <v>38</v>
      </c>
      <c r="F14" s="18" t="s">
        <v>39</v>
      </c>
      <c r="G14" s="18" t="s">
        <v>16</v>
      </c>
      <c r="H14" s="19" t="s">
        <v>40</v>
      </c>
      <c r="I14" s="20">
        <f t="shared" si="0"/>
        <v>12</v>
      </c>
      <c r="J14" s="21">
        <v>11</v>
      </c>
      <c r="K14" s="21">
        <v>13</v>
      </c>
      <c r="L14" s="22">
        <v>692044</v>
      </c>
      <c r="M14" s="23">
        <f t="shared" si="1"/>
        <v>0.6499586731479501</v>
      </c>
      <c r="N14" s="22">
        <v>449800</v>
      </c>
      <c r="O14" s="22">
        <f t="shared" si="2"/>
        <v>4077300</v>
      </c>
      <c r="P14" s="24">
        <v>40908</v>
      </c>
      <c r="Q14" s="25">
        <f t="shared" si="3"/>
        <v>449800</v>
      </c>
    </row>
    <row r="15" spans="1:17" ht="25.5">
      <c r="A15" s="15">
        <v>10</v>
      </c>
      <c r="B15" s="16">
        <v>1</v>
      </c>
      <c r="C15" s="16"/>
      <c r="D15" s="16" t="s">
        <v>231</v>
      </c>
      <c r="E15" s="17" t="s">
        <v>41</v>
      </c>
      <c r="F15" s="18" t="s">
        <v>42</v>
      </c>
      <c r="G15" s="18" t="s">
        <v>16</v>
      </c>
      <c r="H15" s="19" t="s">
        <v>43</v>
      </c>
      <c r="I15" s="20">
        <f t="shared" si="0"/>
        <v>12</v>
      </c>
      <c r="J15" s="21">
        <v>12</v>
      </c>
      <c r="K15" s="21">
        <v>12</v>
      </c>
      <c r="L15" s="22">
        <v>380000</v>
      </c>
      <c r="M15" s="23">
        <f t="shared" si="1"/>
        <v>0.65</v>
      </c>
      <c r="N15" s="22">
        <v>247000</v>
      </c>
      <c r="O15" s="22">
        <f t="shared" si="2"/>
        <v>4324300</v>
      </c>
      <c r="P15" s="24">
        <v>41090</v>
      </c>
      <c r="Q15" s="25">
        <f t="shared" si="3"/>
        <v>247000</v>
      </c>
    </row>
    <row r="16" spans="1:17" ht="38.25">
      <c r="A16" s="15">
        <v>11</v>
      </c>
      <c r="B16" s="16"/>
      <c r="C16" s="16"/>
      <c r="D16" s="16" t="s">
        <v>232</v>
      </c>
      <c r="E16" s="17" t="s">
        <v>44</v>
      </c>
      <c r="F16" s="18" t="s">
        <v>45</v>
      </c>
      <c r="G16" s="18" t="s">
        <v>16</v>
      </c>
      <c r="H16" s="19" t="s">
        <v>46</v>
      </c>
      <c r="I16" s="20">
        <f t="shared" si="0"/>
        <v>12</v>
      </c>
      <c r="J16" s="21">
        <v>12</v>
      </c>
      <c r="K16" s="21">
        <v>12</v>
      </c>
      <c r="L16" s="22">
        <v>621500</v>
      </c>
      <c r="M16" s="23">
        <f t="shared" si="1"/>
        <v>0.4827031375703942</v>
      </c>
      <c r="N16" s="22">
        <v>300000</v>
      </c>
      <c r="O16" s="22">
        <f t="shared" si="2"/>
        <v>4624300</v>
      </c>
      <c r="P16" s="24">
        <v>40908</v>
      </c>
      <c r="Q16" s="25">
        <f t="shared" si="3"/>
        <v>300000</v>
      </c>
    </row>
    <row r="17" spans="1:17" ht="25.5">
      <c r="A17" s="15">
        <v>12</v>
      </c>
      <c r="B17" s="16"/>
      <c r="C17" s="16"/>
      <c r="D17" s="16" t="s">
        <v>233</v>
      </c>
      <c r="E17" s="17" t="s">
        <v>47</v>
      </c>
      <c r="F17" s="18" t="s">
        <v>48</v>
      </c>
      <c r="G17" s="18" t="s">
        <v>16</v>
      </c>
      <c r="H17" s="19" t="s">
        <v>49</v>
      </c>
      <c r="I17" s="20">
        <f t="shared" si="0"/>
        <v>12</v>
      </c>
      <c r="J17" s="21">
        <v>12</v>
      </c>
      <c r="K17" s="21">
        <v>12</v>
      </c>
      <c r="L17" s="22">
        <v>1034000</v>
      </c>
      <c r="M17" s="23">
        <f t="shared" si="1"/>
        <v>0.4835589941972921</v>
      </c>
      <c r="N17" s="22">
        <v>500000</v>
      </c>
      <c r="O17" s="22">
        <f t="shared" si="2"/>
        <v>5124300</v>
      </c>
      <c r="P17" s="24">
        <v>40908</v>
      </c>
      <c r="Q17" s="25">
        <f t="shared" si="3"/>
        <v>500000</v>
      </c>
    </row>
    <row r="18" spans="1:17" ht="25.5">
      <c r="A18" s="15">
        <v>13</v>
      </c>
      <c r="B18" s="16">
        <v>1</v>
      </c>
      <c r="C18" s="16">
        <v>1</v>
      </c>
      <c r="D18" s="16" t="s">
        <v>234</v>
      </c>
      <c r="E18" s="17" t="s">
        <v>50</v>
      </c>
      <c r="F18" s="18" t="s">
        <v>51</v>
      </c>
      <c r="G18" s="18" t="s">
        <v>16</v>
      </c>
      <c r="H18" s="19" t="s">
        <v>52</v>
      </c>
      <c r="I18" s="20">
        <f t="shared" si="0"/>
        <v>12</v>
      </c>
      <c r="J18" s="21">
        <v>12</v>
      </c>
      <c r="K18" s="21">
        <v>12</v>
      </c>
      <c r="L18" s="22">
        <v>461000</v>
      </c>
      <c r="M18" s="23">
        <f t="shared" si="1"/>
        <v>0.7</v>
      </c>
      <c r="N18" s="22">
        <v>322700</v>
      </c>
      <c r="O18" s="22">
        <f t="shared" si="2"/>
        <v>5447000</v>
      </c>
      <c r="P18" s="24">
        <v>40908</v>
      </c>
      <c r="Q18" s="25">
        <f t="shared" si="3"/>
        <v>322700</v>
      </c>
    </row>
    <row r="19" spans="1:17" ht="25.5">
      <c r="A19" s="15">
        <v>14</v>
      </c>
      <c r="B19" s="16">
        <v>1</v>
      </c>
      <c r="C19" s="16"/>
      <c r="D19" s="16" t="s">
        <v>235</v>
      </c>
      <c r="E19" s="17" t="s">
        <v>53</v>
      </c>
      <c r="F19" s="18" t="s">
        <v>54</v>
      </c>
      <c r="G19" s="18" t="s">
        <v>16</v>
      </c>
      <c r="H19" s="19" t="s">
        <v>55</v>
      </c>
      <c r="I19" s="20">
        <f t="shared" si="0"/>
        <v>12</v>
      </c>
      <c r="J19" s="21">
        <v>12</v>
      </c>
      <c r="K19" s="21">
        <v>12</v>
      </c>
      <c r="L19" s="22">
        <f>396700+213710</f>
        <v>610410</v>
      </c>
      <c r="M19" s="23">
        <f t="shared" si="1"/>
        <v>0.6498910568306548</v>
      </c>
      <c r="N19" s="22">
        <v>396700</v>
      </c>
      <c r="O19" s="22">
        <f t="shared" si="2"/>
        <v>5843700</v>
      </c>
      <c r="P19" s="24">
        <v>40908</v>
      </c>
      <c r="Q19" s="25">
        <f t="shared" si="3"/>
        <v>396700</v>
      </c>
    </row>
    <row r="20" spans="1:17" ht="25.5">
      <c r="A20" s="15">
        <v>15</v>
      </c>
      <c r="B20" s="16"/>
      <c r="C20" s="16">
        <v>1</v>
      </c>
      <c r="D20" s="16" t="s">
        <v>236</v>
      </c>
      <c r="E20" s="17" t="s">
        <v>56</v>
      </c>
      <c r="F20" s="18" t="s">
        <v>57</v>
      </c>
      <c r="G20" s="18" t="s">
        <v>16</v>
      </c>
      <c r="H20" s="19" t="s">
        <v>58</v>
      </c>
      <c r="I20" s="20">
        <f t="shared" si="0"/>
        <v>12</v>
      </c>
      <c r="J20" s="21">
        <v>12</v>
      </c>
      <c r="K20" s="21">
        <v>12</v>
      </c>
      <c r="L20" s="22">
        <v>838000</v>
      </c>
      <c r="M20" s="23">
        <f t="shared" si="1"/>
        <v>0.65</v>
      </c>
      <c r="N20" s="22">
        <v>544700</v>
      </c>
      <c r="O20" s="22">
        <f t="shared" si="2"/>
        <v>6388400</v>
      </c>
      <c r="P20" s="24">
        <v>40908</v>
      </c>
      <c r="Q20" s="25">
        <f t="shared" si="3"/>
        <v>544700</v>
      </c>
    </row>
    <row r="21" spans="1:17" ht="25.5">
      <c r="A21" s="15">
        <v>16</v>
      </c>
      <c r="B21" s="16"/>
      <c r="C21" s="16"/>
      <c r="D21" s="16" t="s">
        <v>237</v>
      </c>
      <c r="E21" s="17" t="s">
        <v>59</v>
      </c>
      <c r="F21" s="18" t="s">
        <v>60</v>
      </c>
      <c r="G21" s="18" t="s">
        <v>16</v>
      </c>
      <c r="H21" s="19" t="s">
        <v>61</v>
      </c>
      <c r="I21" s="20">
        <f t="shared" si="0"/>
        <v>12</v>
      </c>
      <c r="J21" s="21">
        <v>12</v>
      </c>
      <c r="K21" s="21">
        <v>12</v>
      </c>
      <c r="L21" s="22">
        <v>1928531</v>
      </c>
      <c r="M21" s="23">
        <f t="shared" si="1"/>
        <v>0.2592646942154417</v>
      </c>
      <c r="N21" s="22">
        <v>500000</v>
      </c>
      <c r="O21" s="22">
        <f t="shared" si="2"/>
        <v>6888400</v>
      </c>
      <c r="P21" s="24">
        <v>40908</v>
      </c>
      <c r="Q21" s="25">
        <f t="shared" si="3"/>
        <v>500000</v>
      </c>
    </row>
    <row r="22" spans="1:17" ht="38.25">
      <c r="A22" s="15">
        <v>17</v>
      </c>
      <c r="B22" s="16"/>
      <c r="C22" s="16"/>
      <c r="D22" s="16" t="s">
        <v>238</v>
      </c>
      <c r="E22" s="17" t="s">
        <v>62</v>
      </c>
      <c r="F22" s="18" t="s">
        <v>63</v>
      </c>
      <c r="G22" s="18" t="s">
        <v>16</v>
      </c>
      <c r="H22" s="19" t="s">
        <v>64</v>
      </c>
      <c r="I22" s="20">
        <f t="shared" si="0"/>
        <v>12</v>
      </c>
      <c r="J22" s="21">
        <v>12</v>
      </c>
      <c r="K22" s="21">
        <v>12</v>
      </c>
      <c r="L22" s="22">
        <v>925000</v>
      </c>
      <c r="M22" s="23">
        <f t="shared" si="1"/>
        <v>0.5405405405405406</v>
      </c>
      <c r="N22" s="22">
        <v>500000</v>
      </c>
      <c r="O22" s="22">
        <f t="shared" si="2"/>
        <v>7388400</v>
      </c>
      <c r="P22" s="24">
        <v>40908</v>
      </c>
      <c r="Q22" s="25">
        <f t="shared" si="3"/>
        <v>500000</v>
      </c>
    </row>
    <row r="23" spans="1:17" ht="25.5">
      <c r="A23" s="15">
        <v>18</v>
      </c>
      <c r="B23" s="16"/>
      <c r="C23" s="16"/>
      <c r="D23" s="16" t="s">
        <v>239</v>
      </c>
      <c r="E23" s="17" t="s">
        <v>65</v>
      </c>
      <c r="F23" s="18" t="s">
        <v>66</v>
      </c>
      <c r="G23" s="18" t="s">
        <v>16</v>
      </c>
      <c r="H23" s="19" t="s">
        <v>67</v>
      </c>
      <c r="I23" s="20">
        <f t="shared" si="0"/>
        <v>12</v>
      </c>
      <c r="J23" s="21">
        <v>12</v>
      </c>
      <c r="K23" s="21">
        <v>12</v>
      </c>
      <c r="L23" s="22">
        <v>834000</v>
      </c>
      <c r="M23" s="23">
        <f t="shared" si="1"/>
        <v>0.5995203836930456</v>
      </c>
      <c r="N23" s="22">
        <v>500000</v>
      </c>
      <c r="O23" s="22">
        <f t="shared" si="2"/>
        <v>7888400</v>
      </c>
      <c r="P23" s="24">
        <v>40908</v>
      </c>
      <c r="Q23" s="25">
        <f t="shared" si="3"/>
        <v>500000</v>
      </c>
    </row>
    <row r="24" spans="1:17" ht="25.5">
      <c r="A24" s="15">
        <v>19</v>
      </c>
      <c r="B24" s="16">
        <v>1</v>
      </c>
      <c r="C24" s="16">
        <v>1</v>
      </c>
      <c r="D24" s="16" t="s">
        <v>240</v>
      </c>
      <c r="E24" s="17" t="s">
        <v>65</v>
      </c>
      <c r="F24" s="18" t="s">
        <v>68</v>
      </c>
      <c r="G24" s="18" t="s">
        <v>16</v>
      </c>
      <c r="H24" s="19" t="s">
        <v>69</v>
      </c>
      <c r="I24" s="20">
        <f t="shared" si="0"/>
        <v>12</v>
      </c>
      <c r="J24" s="21">
        <v>12</v>
      </c>
      <c r="K24" s="21">
        <v>12</v>
      </c>
      <c r="L24" s="22">
        <v>858855</v>
      </c>
      <c r="M24" s="23">
        <f t="shared" si="1"/>
        <v>0.6986045374364707</v>
      </c>
      <c r="N24" s="22">
        <v>600000</v>
      </c>
      <c r="O24" s="22">
        <f t="shared" si="2"/>
        <v>8488400</v>
      </c>
      <c r="P24" s="24">
        <v>41090</v>
      </c>
      <c r="Q24" s="25">
        <f t="shared" si="3"/>
        <v>600000</v>
      </c>
    </row>
    <row r="25" spans="1:17" ht="25.5">
      <c r="A25" s="15">
        <v>20</v>
      </c>
      <c r="B25" s="16">
        <v>1</v>
      </c>
      <c r="C25" s="16">
        <v>1</v>
      </c>
      <c r="D25" s="16" t="s">
        <v>241</v>
      </c>
      <c r="E25" s="17" t="s">
        <v>70</v>
      </c>
      <c r="F25" s="18" t="s">
        <v>71</v>
      </c>
      <c r="G25" s="18" t="s">
        <v>16</v>
      </c>
      <c r="H25" s="19" t="s">
        <v>72</v>
      </c>
      <c r="I25" s="20">
        <f t="shared" si="0"/>
        <v>11.5</v>
      </c>
      <c r="J25" s="21">
        <v>11</v>
      </c>
      <c r="K25" s="21">
        <v>12</v>
      </c>
      <c r="L25" s="22">
        <v>2009512</v>
      </c>
      <c r="M25" s="23">
        <f t="shared" si="1"/>
        <v>0.2985799537400125</v>
      </c>
      <c r="N25" s="22">
        <v>600000</v>
      </c>
      <c r="O25" s="22">
        <f t="shared" si="2"/>
        <v>9088400</v>
      </c>
      <c r="P25" s="24">
        <v>40908</v>
      </c>
      <c r="Q25" s="25">
        <f t="shared" si="3"/>
        <v>600000</v>
      </c>
    </row>
    <row r="26" spans="1:17" ht="25.5">
      <c r="A26" s="15">
        <v>21</v>
      </c>
      <c r="B26" s="16">
        <v>1</v>
      </c>
      <c r="C26" s="16">
        <v>1</v>
      </c>
      <c r="D26" s="16" t="s">
        <v>242</v>
      </c>
      <c r="E26" s="17" t="s">
        <v>73</v>
      </c>
      <c r="F26" s="18" t="s">
        <v>74</v>
      </c>
      <c r="G26" s="18" t="s">
        <v>16</v>
      </c>
      <c r="H26" s="19" t="s">
        <v>75</v>
      </c>
      <c r="I26" s="20">
        <f t="shared" si="0"/>
        <v>11.5</v>
      </c>
      <c r="J26" s="21">
        <v>11</v>
      </c>
      <c r="K26" s="21">
        <v>12</v>
      </c>
      <c r="L26" s="22">
        <v>370000</v>
      </c>
      <c r="M26" s="23">
        <f t="shared" si="1"/>
        <v>0.7</v>
      </c>
      <c r="N26" s="22">
        <v>259000</v>
      </c>
      <c r="O26" s="22">
        <f t="shared" si="2"/>
        <v>9347400</v>
      </c>
      <c r="P26" s="24">
        <v>40908</v>
      </c>
      <c r="Q26" s="25">
        <f t="shared" si="3"/>
        <v>259000</v>
      </c>
    </row>
    <row r="27" spans="1:17" ht="25.5">
      <c r="A27" s="15">
        <v>22</v>
      </c>
      <c r="B27" s="16"/>
      <c r="C27" s="16"/>
      <c r="D27" s="16" t="s">
        <v>243</v>
      </c>
      <c r="E27" s="17" t="s">
        <v>76</v>
      </c>
      <c r="F27" s="18" t="s">
        <v>77</v>
      </c>
      <c r="G27" s="18" t="s">
        <v>16</v>
      </c>
      <c r="H27" s="19" t="s">
        <v>78</v>
      </c>
      <c r="I27" s="20">
        <f t="shared" si="0"/>
        <v>11.5</v>
      </c>
      <c r="J27" s="21">
        <v>11</v>
      </c>
      <c r="K27" s="21">
        <v>12</v>
      </c>
      <c r="L27" s="22">
        <v>980000</v>
      </c>
      <c r="M27" s="23">
        <f t="shared" si="1"/>
        <v>0.5102040816326531</v>
      </c>
      <c r="N27" s="22">
        <v>500000</v>
      </c>
      <c r="O27" s="22">
        <f t="shared" si="2"/>
        <v>9847400</v>
      </c>
      <c r="P27" s="24">
        <v>40908</v>
      </c>
      <c r="Q27" s="25">
        <f t="shared" si="3"/>
        <v>500000</v>
      </c>
    </row>
    <row r="28" spans="1:17" ht="25.5">
      <c r="A28" s="15">
        <v>23</v>
      </c>
      <c r="B28" s="16"/>
      <c r="C28" s="16"/>
      <c r="D28" s="16" t="s">
        <v>244</v>
      </c>
      <c r="E28" s="17" t="s">
        <v>79</v>
      </c>
      <c r="F28" s="18" t="s">
        <v>80</v>
      </c>
      <c r="G28" s="18" t="s">
        <v>16</v>
      </c>
      <c r="H28" s="19" t="s">
        <v>81</v>
      </c>
      <c r="I28" s="20">
        <f t="shared" si="0"/>
        <v>11</v>
      </c>
      <c r="J28" s="21">
        <v>12</v>
      </c>
      <c r="K28" s="21">
        <v>10</v>
      </c>
      <c r="L28" s="22">
        <v>783400</v>
      </c>
      <c r="M28" s="23">
        <f t="shared" si="1"/>
        <v>0.5999489405157008</v>
      </c>
      <c r="N28" s="22">
        <v>470000</v>
      </c>
      <c r="O28" s="22">
        <f t="shared" si="2"/>
        <v>10317400</v>
      </c>
      <c r="P28" s="24">
        <v>40908</v>
      </c>
      <c r="Q28" s="25">
        <f t="shared" si="3"/>
        <v>470000</v>
      </c>
    </row>
    <row r="29" spans="1:17" ht="38.25">
      <c r="A29" s="15">
        <v>24</v>
      </c>
      <c r="B29" s="16">
        <v>1</v>
      </c>
      <c r="C29" s="16">
        <v>1</v>
      </c>
      <c r="D29" s="16" t="s">
        <v>245</v>
      </c>
      <c r="E29" s="17" t="s">
        <v>82</v>
      </c>
      <c r="F29" s="18" t="s">
        <v>83</v>
      </c>
      <c r="G29" s="18" t="s">
        <v>16</v>
      </c>
      <c r="H29" s="19" t="s">
        <v>84</v>
      </c>
      <c r="I29" s="20">
        <f t="shared" si="0"/>
        <v>11</v>
      </c>
      <c r="J29" s="21">
        <v>11</v>
      </c>
      <c r="K29" s="21">
        <v>11</v>
      </c>
      <c r="L29" s="22">
        <v>490000</v>
      </c>
      <c r="M29" s="23">
        <f t="shared" si="1"/>
        <v>0.7</v>
      </c>
      <c r="N29" s="22">
        <v>343000</v>
      </c>
      <c r="O29" s="22">
        <f t="shared" si="2"/>
        <v>10660400</v>
      </c>
      <c r="P29" s="24">
        <v>40908</v>
      </c>
      <c r="Q29" s="25">
        <f t="shared" si="3"/>
        <v>343000</v>
      </c>
    </row>
    <row r="30" spans="1:17" ht="25.5">
      <c r="A30" s="15">
        <v>25</v>
      </c>
      <c r="B30" s="16"/>
      <c r="C30" s="16"/>
      <c r="D30" s="16" t="s">
        <v>246</v>
      </c>
      <c r="E30" s="17" t="s">
        <v>85</v>
      </c>
      <c r="F30" s="18" t="s">
        <v>86</v>
      </c>
      <c r="G30" s="18" t="s">
        <v>16</v>
      </c>
      <c r="H30" s="19" t="s">
        <v>87</v>
      </c>
      <c r="I30" s="20">
        <f t="shared" si="0"/>
        <v>11</v>
      </c>
      <c r="J30" s="21">
        <v>11</v>
      </c>
      <c r="K30" s="21">
        <v>11</v>
      </c>
      <c r="L30" s="22">
        <v>1064000</v>
      </c>
      <c r="M30" s="23">
        <f t="shared" si="1"/>
        <v>0.4699248120300752</v>
      </c>
      <c r="N30" s="22">
        <v>500000</v>
      </c>
      <c r="O30" s="22">
        <f t="shared" si="2"/>
        <v>11160400</v>
      </c>
      <c r="P30" s="24">
        <v>40908</v>
      </c>
      <c r="Q30" s="25">
        <f t="shared" si="3"/>
        <v>500000</v>
      </c>
    </row>
    <row r="31" spans="1:17" ht="38.25">
      <c r="A31" s="15">
        <v>26</v>
      </c>
      <c r="B31" s="16"/>
      <c r="C31" s="16"/>
      <c r="D31" s="16" t="s">
        <v>247</v>
      </c>
      <c r="E31" s="17" t="s">
        <v>88</v>
      </c>
      <c r="F31" s="18" t="s">
        <v>89</v>
      </c>
      <c r="G31" s="18" t="s">
        <v>16</v>
      </c>
      <c r="H31" s="19" t="s">
        <v>90</v>
      </c>
      <c r="I31" s="20">
        <f t="shared" si="0"/>
        <v>11</v>
      </c>
      <c r="J31" s="21">
        <v>11</v>
      </c>
      <c r="K31" s="21">
        <v>11</v>
      </c>
      <c r="L31" s="22">
        <v>1034000</v>
      </c>
      <c r="M31" s="23">
        <f t="shared" si="1"/>
        <v>0.4835589941972921</v>
      </c>
      <c r="N31" s="22">
        <v>500000</v>
      </c>
      <c r="O31" s="22">
        <f t="shared" si="2"/>
        <v>11660400</v>
      </c>
      <c r="P31" s="24">
        <v>40908</v>
      </c>
      <c r="Q31" s="25">
        <f t="shared" si="3"/>
        <v>500000</v>
      </c>
    </row>
    <row r="32" spans="1:17" ht="25.5">
      <c r="A32" s="15">
        <v>27</v>
      </c>
      <c r="B32" s="16"/>
      <c r="C32" s="16"/>
      <c r="D32" s="16" t="s">
        <v>248</v>
      </c>
      <c r="E32" s="17" t="s">
        <v>91</v>
      </c>
      <c r="F32" s="18" t="s">
        <v>92</v>
      </c>
      <c r="G32" s="18" t="s">
        <v>16</v>
      </c>
      <c r="H32" s="19" t="s">
        <v>93</v>
      </c>
      <c r="I32" s="20">
        <f t="shared" si="0"/>
        <v>11</v>
      </c>
      <c r="J32" s="21">
        <v>11</v>
      </c>
      <c r="K32" s="21">
        <v>11</v>
      </c>
      <c r="L32" s="22">
        <v>888000</v>
      </c>
      <c r="M32" s="23">
        <f t="shared" si="1"/>
        <v>0.5630630630630631</v>
      </c>
      <c r="N32" s="22">
        <v>500000</v>
      </c>
      <c r="O32" s="22">
        <f t="shared" si="2"/>
        <v>12160400</v>
      </c>
      <c r="P32" s="24">
        <v>40908</v>
      </c>
      <c r="Q32" s="25">
        <f t="shared" si="3"/>
        <v>500000</v>
      </c>
    </row>
    <row r="33" spans="1:17" ht="38.25">
      <c r="A33" s="15">
        <v>28</v>
      </c>
      <c r="B33" s="16">
        <v>1</v>
      </c>
      <c r="C33" s="16"/>
      <c r="D33" s="16" t="s">
        <v>249</v>
      </c>
      <c r="E33" s="17" t="s">
        <v>94</v>
      </c>
      <c r="F33" s="18" t="s">
        <v>95</v>
      </c>
      <c r="G33" s="18" t="s">
        <v>16</v>
      </c>
      <c r="H33" s="19" t="s">
        <v>96</v>
      </c>
      <c r="I33" s="20">
        <f t="shared" si="0"/>
        <v>11</v>
      </c>
      <c r="J33" s="21">
        <v>11</v>
      </c>
      <c r="K33" s="21">
        <v>11</v>
      </c>
      <c r="L33" s="22">
        <v>430000</v>
      </c>
      <c r="M33" s="23">
        <f t="shared" si="1"/>
        <v>0.65</v>
      </c>
      <c r="N33" s="22">
        <v>279500</v>
      </c>
      <c r="O33" s="22">
        <f t="shared" si="2"/>
        <v>12439900</v>
      </c>
      <c r="P33" s="24">
        <v>40908</v>
      </c>
      <c r="Q33" s="25">
        <f t="shared" si="3"/>
        <v>279500</v>
      </c>
    </row>
    <row r="34" spans="1:17" ht="25.5">
      <c r="A34" s="15">
        <v>29</v>
      </c>
      <c r="B34" s="16"/>
      <c r="C34" s="16"/>
      <c r="D34" s="16" t="s">
        <v>250</v>
      </c>
      <c r="E34" s="17" t="s">
        <v>97</v>
      </c>
      <c r="F34" s="18" t="s">
        <v>98</v>
      </c>
      <c r="G34" s="18" t="s">
        <v>16</v>
      </c>
      <c r="H34" s="26" t="s">
        <v>99</v>
      </c>
      <c r="I34" s="20">
        <f t="shared" si="0"/>
        <v>11</v>
      </c>
      <c r="J34" s="21">
        <v>11</v>
      </c>
      <c r="K34" s="21">
        <v>11</v>
      </c>
      <c r="L34" s="22">
        <v>1680000</v>
      </c>
      <c r="M34" s="23">
        <f t="shared" si="1"/>
        <v>0.2976190476190476</v>
      </c>
      <c r="N34" s="22">
        <v>500000</v>
      </c>
      <c r="O34" s="22">
        <f t="shared" si="2"/>
        <v>12939900</v>
      </c>
      <c r="P34" s="24">
        <v>40908</v>
      </c>
      <c r="Q34" s="25">
        <f t="shared" si="3"/>
        <v>500000</v>
      </c>
    </row>
    <row r="35" spans="1:17" ht="25.5">
      <c r="A35" s="15">
        <v>30</v>
      </c>
      <c r="B35" s="16"/>
      <c r="C35" s="16"/>
      <c r="D35" s="16" t="s">
        <v>251</v>
      </c>
      <c r="E35" s="17" t="s">
        <v>100</v>
      </c>
      <c r="F35" s="18" t="s">
        <v>101</v>
      </c>
      <c r="G35" s="18" t="s">
        <v>16</v>
      </c>
      <c r="H35" s="19" t="s">
        <v>102</v>
      </c>
      <c r="I35" s="20">
        <f t="shared" si="0"/>
        <v>11</v>
      </c>
      <c r="J35" s="21">
        <v>11</v>
      </c>
      <c r="K35" s="21">
        <v>11</v>
      </c>
      <c r="L35" s="22">
        <f>405000+270000</f>
        <v>675000</v>
      </c>
      <c r="M35" s="23">
        <f t="shared" si="1"/>
        <v>0.6</v>
      </c>
      <c r="N35" s="22">
        <v>405000</v>
      </c>
      <c r="O35" s="22">
        <f t="shared" si="2"/>
        <v>13344900</v>
      </c>
      <c r="P35" s="24">
        <v>40908</v>
      </c>
      <c r="Q35" s="25">
        <f t="shared" si="3"/>
        <v>405000</v>
      </c>
    </row>
    <row r="36" spans="1:17" ht="25.5">
      <c r="A36" s="15">
        <v>31</v>
      </c>
      <c r="B36" s="16"/>
      <c r="C36" s="16"/>
      <c r="D36" s="16" t="s">
        <v>252</v>
      </c>
      <c r="E36" s="17" t="s">
        <v>103</v>
      </c>
      <c r="F36" s="18" t="s">
        <v>104</v>
      </c>
      <c r="G36" s="18" t="s">
        <v>16</v>
      </c>
      <c r="H36" s="19" t="s">
        <v>105</v>
      </c>
      <c r="I36" s="20">
        <f t="shared" si="0"/>
        <v>11</v>
      </c>
      <c r="J36" s="21">
        <v>11</v>
      </c>
      <c r="K36" s="21">
        <v>11</v>
      </c>
      <c r="L36" s="22">
        <v>1680000</v>
      </c>
      <c r="M36" s="23">
        <f t="shared" si="1"/>
        <v>0.2976190476190476</v>
      </c>
      <c r="N36" s="22">
        <v>500000</v>
      </c>
      <c r="O36" s="22">
        <f t="shared" si="2"/>
        <v>13844900</v>
      </c>
      <c r="P36" s="24">
        <v>40908</v>
      </c>
      <c r="Q36" s="25">
        <f t="shared" si="3"/>
        <v>500000</v>
      </c>
    </row>
    <row r="37" spans="1:17" ht="25.5">
      <c r="A37" s="15">
        <v>32</v>
      </c>
      <c r="B37" s="16"/>
      <c r="C37" s="16"/>
      <c r="D37" s="16" t="s">
        <v>253</v>
      </c>
      <c r="E37" s="17" t="s">
        <v>106</v>
      </c>
      <c r="F37" s="18" t="s">
        <v>107</v>
      </c>
      <c r="G37" s="18" t="s">
        <v>16</v>
      </c>
      <c r="H37" s="19" t="s">
        <v>108</v>
      </c>
      <c r="I37" s="20">
        <f t="shared" si="0"/>
        <v>11</v>
      </c>
      <c r="J37" s="21">
        <v>11</v>
      </c>
      <c r="K37" s="21">
        <v>11</v>
      </c>
      <c r="L37" s="27">
        <v>1201409</v>
      </c>
      <c r="M37" s="23">
        <f t="shared" si="1"/>
        <v>0.4161780043265865</v>
      </c>
      <c r="N37" s="22">
        <v>500000</v>
      </c>
      <c r="O37" s="22">
        <f t="shared" si="2"/>
        <v>14344900</v>
      </c>
      <c r="P37" s="24">
        <v>40908</v>
      </c>
      <c r="Q37" s="25">
        <f t="shared" si="3"/>
        <v>500000</v>
      </c>
    </row>
    <row r="38" spans="1:17" ht="51">
      <c r="A38" s="15">
        <v>33</v>
      </c>
      <c r="B38" s="16">
        <v>1</v>
      </c>
      <c r="C38" s="16"/>
      <c r="D38" s="16" t="s">
        <v>254</v>
      </c>
      <c r="E38" s="17" t="s">
        <v>109</v>
      </c>
      <c r="F38" s="18" t="s">
        <v>110</v>
      </c>
      <c r="G38" s="18" t="s">
        <v>16</v>
      </c>
      <c r="H38" s="19" t="s">
        <v>111</v>
      </c>
      <c r="I38" s="20">
        <f t="shared" si="0"/>
        <v>11</v>
      </c>
      <c r="J38" s="21">
        <v>11</v>
      </c>
      <c r="K38" s="21">
        <v>11</v>
      </c>
      <c r="L38" s="22">
        <v>846000</v>
      </c>
      <c r="M38" s="23">
        <f aca="true" t="shared" si="4" ref="M38:M70">N38/L38</f>
        <v>0.65</v>
      </c>
      <c r="N38" s="22">
        <v>549900</v>
      </c>
      <c r="O38" s="22">
        <f t="shared" si="2"/>
        <v>14894800</v>
      </c>
      <c r="P38" s="24">
        <v>40908</v>
      </c>
      <c r="Q38" s="25">
        <f t="shared" si="3"/>
        <v>549900</v>
      </c>
    </row>
    <row r="39" spans="1:17" ht="25.5">
      <c r="A39" s="15">
        <v>34</v>
      </c>
      <c r="B39" s="16"/>
      <c r="C39" s="16">
        <v>1</v>
      </c>
      <c r="D39" s="16" t="s">
        <v>255</v>
      </c>
      <c r="E39" s="17" t="s">
        <v>112</v>
      </c>
      <c r="F39" s="18" t="s">
        <v>113</v>
      </c>
      <c r="G39" s="18" t="s">
        <v>16</v>
      </c>
      <c r="H39" s="19" t="s">
        <v>114</v>
      </c>
      <c r="I39" s="20">
        <f t="shared" si="0"/>
        <v>11</v>
      </c>
      <c r="J39" s="21">
        <v>11</v>
      </c>
      <c r="K39" s="21">
        <v>11</v>
      </c>
      <c r="L39" s="22">
        <v>1201396</v>
      </c>
      <c r="M39" s="23">
        <f t="shared" si="4"/>
        <v>0.457800758451002</v>
      </c>
      <c r="N39" s="22">
        <v>550000</v>
      </c>
      <c r="O39" s="22">
        <f t="shared" si="2"/>
        <v>15444800</v>
      </c>
      <c r="P39" s="24">
        <v>40908</v>
      </c>
      <c r="Q39" s="25">
        <f t="shared" si="3"/>
        <v>550000</v>
      </c>
    </row>
    <row r="40" spans="1:17" ht="25.5">
      <c r="A40" s="15">
        <v>35</v>
      </c>
      <c r="B40" s="16"/>
      <c r="C40" s="16">
        <v>1</v>
      </c>
      <c r="D40" s="16" t="s">
        <v>256</v>
      </c>
      <c r="E40" s="17" t="s">
        <v>115</v>
      </c>
      <c r="F40" s="18" t="s">
        <v>116</v>
      </c>
      <c r="G40" s="18" t="s">
        <v>16</v>
      </c>
      <c r="H40" s="19" t="s">
        <v>117</v>
      </c>
      <c r="I40" s="20">
        <f t="shared" si="0"/>
        <v>11</v>
      </c>
      <c r="J40" s="21">
        <v>11</v>
      </c>
      <c r="K40" s="21">
        <v>11</v>
      </c>
      <c r="L40" s="22">
        <v>1672300</v>
      </c>
      <c r="M40" s="23">
        <f t="shared" si="4"/>
        <v>0.3288883573521497</v>
      </c>
      <c r="N40" s="22">
        <v>550000</v>
      </c>
      <c r="O40" s="22">
        <f t="shared" si="2"/>
        <v>15994800</v>
      </c>
      <c r="P40" s="24">
        <v>41090</v>
      </c>
      <c r="Q40" s="25">
        <f t="shared" si="3"/>
        <v>550000</v>
      </c>
    </row>
    <row r="41" spans="1:17" ht="12.75">
      <c r="A41" s="15">
        <v>36</v>
      </c>
      <c r="B41" s="16">
        <v>1</v>
      </c>
      <c r="C41" s="16">
        <v>1</v>
      </c>
      <c r="D41" s="16" t="s">
        <v>257</v>
      </c>
      <c r="E41" s="17" t="s">
        <v>118</v>
      </c>
      <c r="F41" s="18" t="s">
        <v>119</v>
      </c>
      <c r="G41" s="18" t="s">
        <v>16</v>
      </c>
      <c r="H41" s="19" t="s">
        <v>120</v>
      </c>
      <c r="I41" s="20">
        <f t="shared" si="0"/>
        <v>11</v>
      </c>
      <c r="J41" s="21">
        <v>11</v>
      </c>
      <c r="K41" s="21">
        <v>11</v>
      </c>
      <c r="L41" s="22">
        <v>2490000</v>
      </c>
      <c r="M41" s="23">
        <f t="shared" si="4"/>
        <v>0.24096385542168675</v>
      </c>
      <c r="N41" s="22">
        <v>600000</v>
      </c>
      <c r="O41" s="22">
        <f t="shared" si="2"/>
        <v>16594800</v>
      </c>
      <c r="P41" s="24">
        <v>40908</v>
      </c>
      <c r="Q41" s="25">
        <f t="shared" si="3"/>
        <v>600000</v>
      </c>
    </row>
    <row r="42" spans="1:17" ht="76.5">
      <c r="A42" s="15">
        <v>37</v>
      </c>
      <c r="B42" s="16"/>
      <c r="C42" s="16"/>
      <c r="D42" s="16" t="s">
        <v>258</v>
      </c>
      <c r="E42" s="17" t="s">
        <v>121</v>
      </c>
      <c r="F42" s="18" t="s">
        <v>122</v>
      </c>
      <c r="G42" s="18" t="s">
        <v>16</v>
      </c>
      <c r="H42" s="19" t="s">
        <v>123</v>
      </c>
      <c r="I42" s="20">
        <f t="shared" si="0"/>
        <v>11</v>
      </c>
      <c r="J42" s="21">
        <v>11</v>
      </c>
      <c r="K42" s="21">
        <v>11</v>
      </c>
      <c r="L42" s="22">
        <v>1400168</v>
      </c>
      <c r="M42" s="23">
        <f t="shared" si="4"/>
        <v>0.35710000514224005</v>
      </c>
      <c r="N42" s="22">
        <v>500000</v>
      </c>
      <c r="O42" s="22">
        <f t="shared" si="2"/>
        <v>17094800</v>
      </c>
      <c r="P42" s="24">
        <v>40908</v>
      </c>
      <c r="Q42" s="25">
        <f t="shared" si="3"/>
        <v>500000</v>
      </c>
    </row>
    <row r="43" spans="1:17" ht="38.25">
      <c r="A43" s="15">
        <v>38</v>
      </c>
      <c r="B43" s="16">
        <v>1</v>
      </c>
      <c r="C43" s="16">
        <v>1</v>
      </c>
      <c r="D43" s="16" t="s">
        <v>259</v>
      </c>
      <c r="E43" s="17" t="s">
        <v>124</v>
      </c>
      <c r="F43" s="18" t="s">
        <v>125</v>
      </c>
      <c r="G43" s="18" t="s">
        <v>16</v>
      </c>
      <c r="H43" s="19" t="s">
        <v>126</v>
      </c>
      <c r="I43" s="20">
        <f t="shared" si="0"/>
        <v>11</v>
      </c>
      <c r="J43" s="21">
        <v>11</v>
      </c>
      <c r="K43" s="21">
        <v>11</v>
      </c>
      <c r="L43" s="22">
        <v>950000</v>
      </c>
      <c r="M43" s="23">
        <f t="shared" si="4"/>
        <v>0.631578947368421</v>
      </c>
      <c r="N43" s="22">
        <v>600000</v>
      </c>
      <c r="O43" s="22">
        <f t="shared" si="2"/>
        <v>17694800</v>
      </c>
      <c r="P43" s="24">
        <v>40908</v>
      </c>
      <c r="Q43" s="25">
        <f t="shared" si="3"/>
        <v>600000</v>
      </c>
    </row>
    <row r="44" spans="1:17" ht="25.5">
      <c r="A44" s="15">
        <v>39</v>
      </c>
      <c r="B44" s="16">
        <v>1</v>
      </c>
      <c r="C44" s="16"/>
      <c r="D44" s="16" t="s">
        <v>260</v>
      </c>
      <c r="E44" s="17" t="s">
        <v>127</v>
      </c>
      <c r="F44" s="18" t="s">
        <v>128</v>
      </c>
      <c r="G44" s="18" t="s">
        <v>16</v>
      </c>
      <c r="H44" s="19" t="s">
        <v>129</v>
      </c>
      <c r="I44" s="20">
        <f t="shared" si="0"/>
        <v>11</v>
      </c>
      <c r="J44" s="21">
        <v>11</v>
      </c>
      <c r="K44" s="21">
        <v>11</v>
      </c>
      <c r="L44" s="22">
        <v>140000</v>
      </c>
      <c r="M44" s="23">
        <f t="shared" si="4"/>
        <v>0.65</v>
      </c>
      <c r="N44" s="22">
        <v>91000</v>
      </c>
      <c r="O44" s="22">
        <f t="shared" si="2"/>
        <v>17785800</v>
      </c>
      <c r="P44" s="24">
        <v>40908</v>
      </c>
      <c r="Q44" s="25">
        <f t="shared" si="3"/>
        <v>91000</v>
      </c>
    </row>
    <row r="45" spans="1:17" ht="25.5">
      <c r="A45" s="15">
        <v>40</v>
      </c>
      <c r="B45" s="16"/>
      <c r="C45" s="16">
        <v>1</v>
      </c>
      <c r="D45" s="16" t="s">
        <v>261</v>
      </c>
      <c r="E45" s="17" t="s">
        <v>130</v>
      </c>
      <c r="F45" s="18" t="s">
        <v>131</v>
      </c>
      <c r="G45" s="18" t="s">
        <v>16</v>
      </c>
      <c r="H45" s="19" t="s">
        <v>132</v>
      </c>
      <c r="I45" s="20">
        <f t="shared" si="0"/>
        <v>11</v>
      </c>
      <c r="J45" s="21">
        <v>10</v>
      </c>
      <c r="K45" s="21">
        <v>12</v>
      </c>
      <c r="L45" s="22">
        <v>840000</v>
      </c>
      <c r="M45" s="23">
        <f t="shared" si="4"/>
        <v>0.65</v>
      </c>
      <c r="N45" s="22">
        <v>546000</v>
      </c>
      <c r="O45" s="22">
        <f t="shared" si="2"/>
        <v>18331800</v>
      </c>
      <c r="P45" s="24">
        <v>40908</v>
      </c>
      <c r="Q45" s="25">
        <f t="shared" si="3"/>
        <v>546000</v>
      </c>
    </row>
    <row r="46" spans="1:17" ht="25.5">
      <c r="A46" s="15">
        <v>41</v>
      </c>
      <c r="B46" s="16"/>
      <c r="C46" s="16"/>
      <c r="D46" s="16" t="s">
        <v>262</v>
      </c>
      <c r="E46" s="17" t="s">
        <v>133</v>
      </c>
      <c r="F46" s="18" t="s">
        <v>134</v>
      </c>
      <c r="G46" s="18" t="s">
        <v>16</v>
      </c>
      <c r="H46" s="19" t="s">
        <v>135</v>
      </c>
      <c r="I46" s="20">
        <f t="shared" si="0"/>
        <v>11</v>
      </c>
      <c r="J46" s="21">
        <v>11</v>
      </c>
      <c r="K46" s="21">
        <v>11</v>
      </c>
      <c r="L46" s="22">
        <v>650000</v>
      </c>
      <c r="M46" s="23">
        <f t="shared" si="4"/>
        <v>0.6</v>
      </c>
      <c r="N46" s="22">
        <v>390000</v>
      </c>
      <c r="O46" s="22">
        <f t="shared" si="2"/>
        <v>18721800</v>
      </c>
      <c r="P46" s="24">
        <v>40908</v>
      </c>
      <c r="Q46" s="25">
        <f t="shared" si="3"/>
        <v>390000</v>
      </c>
    </row>
    <row r="47" spans="1:17" ht="25.5">
      <c r="A47" s="15">
        <v>42</v>
      </c>
      <c r="B47" s="16"/>
      <c r="C47" s="16"/>
      <c r="D47" s="16" t="s">
        <v>263</v>
      </c>
      <c r="E47" s="17" t="s">
        <v>136</v>
      </c>
      <c r="F47" s="18" t="s">
        <v>137</v>
      </c>
      <c r="G47" s="18" t="s">
        <v>16</v>
      </c>
      <c r="H47" s="19" t="s">
        <v>138</v>
      </c>
      <c r="I47" s="20">
        <f t="shared" si="0"/>
        <v>11</v>
      </c>
      <c r="J47" s="21">
        <v>11</v>
      </c>
      <c r="K47" s="21">
        <v>11</v>
      </c>
      <c r="L47" s="22">
        <v>1529000</v>
      </c>
      <c r="M47" s="23">
        <f t="shared" si="4"/>
        <v>0.3270111183780249</v>
      </c>
      <c r="N47" s="22">
        <v>500000</v>
      </c>
      <c r="O47" s="22">
        <f t="shared" si="2"/>
        <v>19221800</v>
      </c>
      <c r="P47" s="24">
        <v>40908</v>
      </c>
      <c r="Q47" s="28">
        <f t="shared" si="3"/>
        <v>500000</v>
      </c>
    </row>
    <row r="48" spans="1:17" ht="12.75">
      <c r="A48" s="15">
        <v>43</v>
      </c>
      <c r="B48" s="16">
        <v>1</v>
      </c>
      <c r="C48" s="16"/>
      <c r="D48" s="16" t="s">
        <v>264</v>
      </c>
      <c r="E48" s="17" t="s">
        <v>139</v>
      </c>
      <c r="F48" s="18" t="s">
        <v>140</v>
      </c>
      <c r="G48" s="18" t="s">
        <v>16</v>
      </c>
      <c r="H48" s="19" t="s">
        <v>141</v>
      </c>
      <c r="I48" s="20">
        <f t="shared" si="0"/>
        <v>11</v>
      </c>
      <c r="J48" s="21">
        <v>10</v>
      </c>
      <c r="K48" s="21">
        <v>12</v>
      </c>
      <c r="L48" s="22">
        <f>548373+295277</f>
        <v>843650</v>
      </c>
      <c r="M48" s="23">
        <f t="shared" si="4"/>
        <v>0.6499140638890535</v>
      </c>
      <c r="N48" s="22">
        <v>548300</v>
      </c>
      <c r="O48" s="22">
        <f t="shared" si="2"/>
        <v>19770100</v>
      </c>
      <c r="P48" s="24">
        <v>40908</v>
      </c>
      <c r="Q48" s="25">
        <f t="shared" si="3"/>
        <v>548300</v>
      </c>
    </row>
    <row r="49" spans="1:17" ht="38.25">
      <c r="A49" s="15">
        <v>44</v>
      </c>
      <c r="B49" s="16"/>
      <c r="C49" s="16"/>
      <c r="D49" s="16" t="s">
        <v>265</v>
      </c>
      <c r="E49" s="17" t="s">
        <v>142</v>
      </c>
      <c r="F49" s="18" t="s">
        <v>143</v>
      </c>
      <c r="G49" s="18" t="s">
        <v>16</v>
      </c>
      <c r="H49" s="19" t="s">
        <v>144</v>
      </c>
      <c r="I49" s="20">
        <f t="shared" si="0"/>
        <v>11</v>
      </c>
      <c r="J49" s="21">
        <v>10</v>
      </c>
      <c r="K49" s="21">
        <v>12</v>
      </c>
      <c r="L49" s="22">
        <v>496459</v>
      </c>
      <c r="M49" s="23">
        <f t="shared" si="4"/>
        <v>0.5998481244171221</v>
      </c>
      <c r="N49" s="22">
        <v>297800</v>
      </c>
      <c r="O49" s="22">
        <f t="shared" si="2"/>
        <v>20067900</v>
      </c>
      <c r="P49" s="24">
        <v>40908</v>
      </c>
      <c r="Q49" s="25">
        <f t="shared" si="3"/>
        <v>297800</v>
      </c>
    </row>
    <row r="50" spans="1:17" ht="25.5">
      <c r="A50" s="15">
        <v>45</v>
      </c>
      <c r="B50" s="16">
        <v>1</v>
      </c>
      <c r="C50" s="16">
        <v>1</v>
      </c>
      <c r="D50" s="16" t="s">
        <v>266</v>
      </c>
      <c r="E50" s="17" t="s">
        <v>145</v>
      </c>
      <c r="F50" s="18" t="s">
        <v>146</v>
      </c>
      <c r="G50" s="18" t="s">
        <v>16</v>
      </c>
      <c r="H50" s="19" t="s">
        <v>147</v>
      </c>
      <c r="I50" s="20">
        <f t="shared" si="0"/>
        <v>11</v>
      </c>
      <c r="J50" s="21">
        <v>11</v>
      </c>
      <c r="K50" s="21">
        <v>11</v>
      </c>
      <c r="L50" s="22">
        <v>1100000</v>
      </c>
      <c r="M50" s="23">
        <f t="shared" si="4"/>
        <v>0.5454545454545454</v>
      </c>
      <c r="N50" s="22">
        <v>600000</v>
      </c>
      <c r="O50" s="22">
        <f t="shared" si="2"/>
        <v>20667900</v>
      </c>
      <c r="P50" s="24">
        <v>40908</v>
      </c>
      <c r="Q50" s="25">
        <f t="shared" si="3"/>
        <v>600000</v>
      </c>
    </row>
    <row r="51" spans="1:17" ht="25.5">
      <c r="A51" s="15">
        <v>46</v>
      </c>
      <c r="B51" s="16"/>
      <c r="C51" s="16"/>
      <c r="D51" s="16" t="s">
        <v>296</v>
      </c>
      <c r="E51" s="17" t="s">
        <v>297</v>
      </c>
      <c r="F51" s="18" t="s">
        <v>298</v>
      </c>
      <c r="G51" s="18" t="s">
        <v>16</v>
      </c>
      <c r="H51" s="19" t="s">
        <v>299</v>
      </c>
      <c r="I51" s="20">
        <v>11</v>
      </c>
      <c r="J51" s="21">
        <v>10</v>
      </c>
      <c r="K51" s="21">
        <v>10</v>
      </c>
      <c r="L51" s="22">
        <v>900000</v>
      </c>
      <c r="M51" s="23">
        <f t="shared" si="4"/>
        <v>0.6111111111111112</v>
      </c>
      <c r="N51" s="22">
        <v>550000</v>
      </c>
      <c r="O51" s="22">
        <f t="shared" si="2"/>
        <v>21217900</v>
      </c>
      <c r="P51" s="29">
        <v>41090</v>
      </c>
      <c r="Q51" s="25">
        <v>550000</v>
      </c>
    </row>
    <row r="52" spans="1:17" ht="25.5">
      <c r="A52" s="15">
        <v>47</v>
      </c>
      <c r="B52" s="16">
        <v>1</v>
      </c>
      <c r="C52" s="16"/>
      <c r="D52" s="16" t="s">
        <v>267</v>
      </c>
      <c r="E52" s="17" t="s">
        <v>148</v>
      </c>
      <c r="F52" s="18" t="s">
        <v>149</v>
      </c>
      <c r="G52" s="18" t="s">
        <v>16</v>
      </c>
      <c r="H52" s="19" t="s">
        <v>150</v>
      </c>
      <c r="I52" s="20">
        <f t="shared" si="0"/>
        <v>10.5</v>
      </c>
      <c r="J52" s="21">
        <v>11</v>
      </c>
      <c r="K52" s="21">
        <v>10</v>
      </c>
      <c r="L52" s="22">
        <v>430000</v>
      </c>
      <c r="M52" s="23">
        <f t="shared" si="4"/>
        <v>0.65</v>
      </c>
      <c r="N52" s="22">
        <v>279500</v>
      </c>
      <c r="O52" s="22">
        <f>N52+O51</f>
        <v>21497400</v>
      </c>
      <c r="P52" s="24">
        <v>40908</v>
      </c>
      <c r="Q52" s="25">
        <f t="shared" si="3"/>
        <v>279500</v>
      </c>
    </row>
    <row r="53" spans="1:17" ht="25.5">
      <c r="A53" s="15">
        <v>48</v>
      </c>
      <c r="B53" s="16">
        <v>1</v>
      </c>
      <c r="C53" s="16"/>
      <c r="D53" s="16" t="s">
        <v>268</v>
      </c>
      <c r="E53" s="17" t="s">
        <v>151</v>
      </c>
      <c r="F53" s="18" t="s">
        <v>152</v>
      </c>
      <c r="G53" s="18" t="s">
        <v>16</v>
      </c>
      <c r="H53" s="19" t="s">
        <v>153</v>
      </c>
      <c r="I53" s="20">
        <f t="shared" si="0"/>
        <v>10.5</v>
      </c>
      <c r="J53" s="21">
        <v>12</v>
      </c>
      <c r="K53" s="21">
        <v>9</v>
      </c>
      <c r="L53" s="22">
        <v>654000</v>
      </c>
      <c r="M53" s="23">
        <f t="shared" si="4"/>
        <v>0.65</v>
      </c>
      <c r="N53" s="22">
        <v>425100</v>
      </c>
      <c r="O53" s="22">
        <f aca="true" t="shared" si="5" ref="O53:O76">N53+O52</f>
        <v>21922500</v>
      </c>
      <c r="P53" s="24">
        <v>40908</v>
      </c>
      <c r="Q53" s="25">
        <f t="shared" si="3"/>
        <v>425100</v>
      </c>
    </row>
    <row r="54" spans="1:17" ht="25.5">
      <c r="A54" s="15">
        <v>49</v>
      </c>
      <c r="B54" s="16"/>
      <c r="C54" s="16"/>
      <c r="D54" s="16" t="s">
        <v>269</v>
      </c>
      <c r="E54" s="17" t="s">
        <v>154</v>
      </c>
      <c r="F54" s="18" t="s">
        <v>155</v>
      </c>
      <c r="G54" s="18" t="s">
        <v>16</v>
      </c>
      <c r="H54" s="19" t="s">
        <v>156</v>
      </c>
      <c r="I54" s="20">
        <f t="shared" si="0"/>
        <v>10.5</v>
      </c>
      <c r="J54" s="21">
        <v>10</v>
      </c>
      <c r="K54" s="21">
        <v>11</v>
      </c>
      <c r="L54" s="22">
        <v>690500</v>
      </c>
      <c r="M54" s="23">
        <f t="shared" si="4"/>
        <v>0.6</v>
      </c>
      <c r="N54" s="22">
        <v>414300</v>
      </c>
      <c r="O54" s="22">
        <f t="shared" si="5"/>
        <v>22336800</v>
      </c>
      <c r="P54" s="24">
        <v>40908</v>
      </c>
      <c r="Q54" s="25">
        <f t="shared" si="3"/>
        <v>414300</v>
      </c>
    </row>
    <row r="55" spans="1:17" ht="25.5">
      <c r="A55" s="15">
        <v>50</v>
      </c>
      <c r="B55" s="16">
        <v>1</v>
      </c>
      <c r="C55" s="16">
        <v>1</v>
      </c>
      <c r="D55" s="16" t="s">
        <v>270</v>
      </c>
      <c r="E55" s="17" t="s">
        <v>157</v>
      </c>
      <c r="F55" s="18" t="s">
        <v>158</v>
      </c>
      <c r="G55" s="18" t="s">
        <v>16</v>
      </c>
      <c r="H55" s="19" t="s">
        <v>159</v>
      </c>
      <c r="I55" s="20">
        <f t="shared" si="0"/>
        <v>10.5</v>
      </c>
      <c r="J55" s="21">
        <v>11</v>
      </c>
      <c r="K55" s="21">
        <v>10</v>
      </c>
      <c r="L55" s="22">
        <v>978212</v>
      </c>
      <c r="M55" s="23">
        <f t="shared" si="4"/>
        <v>0.6133639742714259</v>
      </c>
      <c r="N55" s="22">
        <v>600000</v>
      </c>
      <c r="O55" s="22">
        <f t="shared" si="5"/>
        <v>22936800</v>
      </c>
      <c r="P55" s="24">
        <v>40908</v>
      </c>
      <c r="Q55" s="25">
        <f t="shared" si="3"/>
        <v>600000</v>
      </c>
    </row>
    <row r="56" spans="1:17" ht="38.25">
      <c r="A56" s="15">
        <v>51</v>
      </c>
      <c r="B56" s="16"/>
      <c r="C56" s="16"/>
      <c r="D56" s="16" t="s">
        <v>271</v>
      </c>
      <c r="E56" s="17" t="s">
        <v>160</v>
      </c>
      <c r="F56" s="18" t="s">
        <v>161</v>
      </c>
      <c r="G56" s="18" t="s">
        <v>162</v>
      </c>
      <c r="H56" s="19" t="s">
        <v>163</v>
      </c>
      <c r="I56" s="20">
        <f t="shared" si="0"/>
        <v>10.5</v>
      </c>
      <c r="J56" s="21">
        <v>10</v>
      </c>
      <c r="K56" s="21">
        <v>11</v>
      </c>
      <c r="L56" s="22">
        <v>781000</v>
      </c>
      <c r="M56" s="23">
        <f t="shared" si="4"/>
        <v>0.6</v>
      </c>
      <c r="N56" s="22">
        <v>468600</v>
      </c>
      <c r="O56" s="22">
        <f t="shared" si="5"/>
        <v>23405400</v>
      </c>
      <c r="P56" s="24">
        <v>41090</v>
      </c>
      <c r="Q56" s="25">
        <f t="shared" si="3"/>
        <v>468600</v>
      </c>
    </row>
    <row r="57" spans="1:17" ht="25.5">
      <c r="A57" s="15">
        <v>52</v>
      </c>
      <c r="B57" s="16"/>
      <c r="C57" s="16"/>
      <c r="D57" s="16" t="s">
        <v>272</v>
      </c>
      <c r="E57" s="17" t="s">
        <v>164</v>
      </c>
      <c r="F57" s="18" t="s">
        <v>165</v>
      </c>
      <c r="G57" s="18" t="s">
        <v>16</v>
      </c>
      <c r="H57" s="19" t="s">
        <v>166</v>
      </c>
      <c r="I57" s="20">
        <f t="shared" si="0"/>
        <v>10.5</v>
      </c>
      <c r="J57" s="21">
        <v>10</v>
      </c>
      <c r="K57" s="21">
        <v>11</v>
      </c>
      <c r="L57" s="22">
        <v>1289814</v>
      </c>
      <c r="M57" s="23">
        <f t="shared" si="4"/>
        <v>0.38765279334849834</v>
      </c>
      <c r="N57" s="22">
        <v>500000</v>
      </c>
      <c r="O57" s="22">
        <f t="shared" si="5"/>
        <v>23905400</v>
      </c>
      <c r="P57" s="24">
        <v>40908</v>
      </c>
      <c r="Q57" s="25">
        <f t="shared" si="3"/>
        <v>500000</v>
      </c>
    </row>
    <row r="58" spans="1:17" ht="51">
      <c r="A58" s="15">
        <v>53</v>
      </c>
      <c r="B58" s="16"/>
      <c r="C58" s="16"/>
      <c r="D58" s="16" t="s">
        <v>273</v>
      </c>
      <c r="E58" s="17" t="s">
        <v>167</v>
      </c>
      <c r="F58" s="18" t="s">
        <v>168</v>
      </c>
      <c r="G58" s="18" t="s">
        <v>162</v>
      </c>
      <c r="H58" s="19" t="s">
        <v>169</v>
      </c>
      <c r="I58" s="20">
        <f t="shared" si="0"/>
        <v>10.5</v>
      </c>
      <c r="J58" s="21">
        <v>11</v>
      </c>
      <c r="K58" s="21">
        <v>10</v>
      </c>
      <c r="L58" s="22">
        <v>890000</v>
      </c>
      <c r="M58" s="23">
        <f t="shared" si="4"/>
        <v>0.5617977528089888</v>
      </c>
      <c r="N58" s="22">
        <v>500000</v>
      </c>
      <c r="O58" s="22">
        <f t="shared" si="5"/>
        <v>24405400</v>
      </c>
      <c r="P58" s="24">
        <v>40908</v>
      </c>
      <c r="Q58" s="25">
        <f t="shared" si="3"/>
        <v>500000</v>
      </c>
    </row>
    <row r="59" spans="1:17" ht="25.5">
      <c r="A59" s="15">
        <v>54</v>
      </c>
      <c r="B59" s="16">
        <v>1</v>
      </c>
      <c r="C59" s="16">
        <v>1</v>
      </c>
      <c r="D59" s="16" t="s">
        <v>274</v>
      </c>
      <c r="E59" s="17" t="s">
        <v>170</v>
      </c>
      <c r="F59" s="18" t="s">
        <v>171</v>
      </c>
      <c r="G59" s="18" t="s">
        <v>16</v>
      </c>
      <c r="H59" s="19" t="s">
        <v>172</v>
      </c>
      <c r="I59" s="20">
        <f t="shared" si="0"/>
        <v>10.5</v>
      </c>
      <c r="J59" s="21">
        <v>11</v>
      </c>
      <c r="K59" s="21">
        <v>10</v>
      </c>
      <c r="L59" s="22">
        <v>497900</v>
      </c>
      <c r="M59" s="23">
        <f t="shared" si="4"/>
        <v>0.699939746937136</v>
      </c>
      <c r="N59" s="22">
        <v>348500</v>
      </c>
      <c r="O59" s="22">
        <f t="shared" si="5"/>
        <v>24753900</v>
      </c>
      <c r="P59" s="24">
        <v>40908</v>
      </c>
      <c r="Q59" s="25">
        <f t="shared" si="3"/>
        <v>348500</v>
      </c>
    </row>
    <row r="60" spans="1:17" ht="38.25">
      <c r="A60" s="15">
        <v>55</v>
      </c>
      <c r="B60" s="16"/>
      <c r="C60" s="16"/>
      <c r="D60" s="16" t="s">
        <v>275</v>
      </c>
      <c r="E60" s="17" t="s">
        <v>173</v>
      </c>
      <c r="F60" s="18" t="s">
        <v>174</v>
      </c>
      <c r="G60" s="18" t="s">
        <v>16</v>
      </c>
      <c r="H60" s="19" t="s">
        <v>175</v>
      </c>
      <c r="I60" s="20">
        <f t="shared" si="0"/>
        <v>10.5</v>
      </c>
      <c r="J60" s="21">
        <v>11</v>
      </c>
      <c r="K60" s="21">
        <v>10</v>
      </c>
      <c r="L60" s="22">
        <v>958160</v>
      </c>
      <c r="M60" s="23">
        <f t="shared" si="4"/>
        <v>0.5218335142356183</v>
      </c>
      <c r="N60" s="22">
        <v>500000</v>
      </c>
      <c r="O60" s="22">
        <f t="shared" si="5"/>
        <v>25253900</v>
      </c>
      <c r="P60" s="24">
        <v>40908</v>
      </c>
      <c r="Q60" s="25">
        <f t="shared" si="3"/>
        <v>500000</v>
      </c>
    </row>
    <row r="61" spans="1:17" ht="38.25">
      <c r="A61" s="15">
        <v>56</v>
      </c>
      <c r="B61" s="16"/>
      <c r="C61" s="16"/>
      <c r="D61" s="16" t="s">
        <v>276</v>
      </c>
      <c r="E61" s="17" t="s">
        <v>176</v>
      </c>
      <c r="F61" s="18" t="s">
        <v>177</v>
      </c>
      <c r="G61" s="18" t="s">
        <v>16</v>
      </c>
      <c r="H61" s="19" t="s">
        <v>178</v>
      </c>
      <c r="I61" s="20">
        <f t="shared" si="0"/>
        <v>10.5</v>
      </c>
      <c r="J61" s="21">
        <v>10</v>
      </c>
      <c r="K61" s="21">
        <v>11</v>
      </c>
      <c r="L61" s="22">
        <v>1200000</v>
      </c>
      <c r="M61" s="23">
        <f t="shared" si="4"/>
        <v>0.4166666666666667</v>
      </c>
      <c r="N61" s="22">
        <v>500000</v>
      </c>
      <c r="O61" s="22">
        <f t="shared" si="5"/>
        <v>25753900</v>
      </c>
      <c r="P61" s="24">
        <v>40908</v>
      </c>
      <c r="Q61" s="25">
        <f t="shared" si="3"/>
        <v>500000</v>
      </c>
    </row>
    <row r="62" spans="1:17" ht="76.5">
      <c r="A62" s="15">
        <v>57</v>
      </c>
      <c r="B62" s="16"/>
      <c r="C62" s="16"/>
      <c r="D62" s="16" t="s">
        <v>277</v>
      </c>
      <c r="E62" s="17" t="s">
        <v>179</v>
      </c>
      <c r="F62" s="18" t="s">
        <v>180</v>
      </c>
      <c r="G62" s="18" t="s">
        <v>162</v>
      </c>
      <c r="H62" s="19" t="s">
        <v>181</v>
      </c>
      <c r="I62" s="20">
        <f t="shared" si="0"/>
        <v>10</v>
      </c>
      <c r="J62" s="21">
        <v>10</v>
      </c>
      <c r="K62" s="21">
        <v>10</v>
      </c>
      <c r="L62" s="22">
        <f>499800+333200</f>
        <v>833000</v>
      </c>
      <c r="M62" s="23">
        <f t="shared" si="4"/>
        <v>0.6</v>
      </c>
      <c r="N62" s="22">
        <v>499800</v>
      </c>
      <c r="O62" s="22">
        <f t="shared" si="5"/>
        <v>26253700</v>
      </c>
      <c r="P62" s="24">
        <v>41090</v>
      </c>
      <c r="Q62" s="25">
        <f t="shared" si="3"/>
        <v>499800</v>
      </c>
    </row>
    <row r="63" spans="1:17" ht="38.25">
      <c r="A63" s="15">
        <v>58</v>
      </c>
      <c r="B63" s="16"/>
      <c r="C63" s="16"/>
      <c r="D63" s="16" t="s">
        <v>278</v>
      </c>
      <c r="E63" s="17" t="s">
        <v>182</v>
      </c>
      <c r="F63" s="18" t="s">
        <v>183</v>
      </c>
      <c r="G63" s="18" t="s">
        <v>162</v>
      </c>
      <c r="H63" s="19" t="s">
        <v>184</v>
      </c>
      <c r="I63" s="20">
        <f t="shared" si="0"/>
        <v>10</v>
      </c>
      <c r="J63" s="21">
        <v>10</v>
      </c>
      <c r="K63" s="21">
        <v>10</v>
      </c>
      <c r="L63" s="22">
        <v>1200000</v>
      </c>
      <c r="M63" s="23">
        <f t="shared" si="4"/>
        <v>0.4166666666666667</v>
      </c>
      <c r="N63" s="22">
        <v>500000</v>
      </c>
      <c r="O63" s="22">
        <f t="shared" si="5"/>
        <v>26753700</v>
      </c>
      <c r="P63" s="24">
        <v>40908</v>
      </c>
      <c r="Q63" s="25">
        <f t="shared" si="3"/>
        <v>500000</v>
      </c>
    </row>
    <row r="64" spans="1:17" ht="25.5">
      <c r="A64" s="15">
        <v>59</v>
      </c>
      <c r="B64" s="16"/>
      <c r="C64" s="16"/>
      <c r="D64" s="16" t="s">
        <v>279</v>
      </c>
      <c r="E64" s="17" t="s">
        <v>185</v>
      </c>
      <c r="F64" s="18" t="s">
        <v>186</v>
      </c>
      <c r="G64" s="18" t="s">
        <v>16</v>
      </c>
      <c r="H64" s="19" t="s">
        <v>187</v>
      </c>
      <c r="I64" s="20">
        <f t="shared" si="0"/>
        <v>10</v>
      </c>
      <c r="J64" s="21">
        <v>10</v>
      </c>
      <c r="K64" s="21">
        <v>10</v>
      </c>
      <c r="L64" s="22">
        <v>150000</v>
      </c>
      <c r="M64" s="23">
        <f t="shared" si="4"/>
        <v>0.6</v>
      </c>
      <c r="N64" s="22">
        <v>90000</v>
      </c>
      <c r="O64" s="22">
        <f t="shared" si="5"/>
        <v>26843700</v>
      </c>
      <c r="P64" s="24">
        <v>40908</v>
      </c>
      <c r="Q64" s="25">
        <f t="shared" si="3"/>
        <v>90000</v>
      </c>
    </row>
    <row r="65" spans="1:17" ht="38.25">
      <c r="A65" s="15">
        <v>60</v>
      </c>
      <c r="B65" s="16">
        <v>1</v>
      </c>
      <c r="C65" s="16">
        <v>1</v>
      </c>
      <c r="D65" s="16" t="s">
        <v>280</v>
      </c>
      <c r="E65" s="17" t="s">
        <v>188</v>
      </c>
      <c r="F65" s="18" t="s">
        <v>189</v>
      </c>
      <c r="G65" s="18" t="s">
        <v>16</v>
      </c>
      <c r="H65" s="19" t="s">
        <v>190</v>
      </c>
      <c r="I65" s="20">
        <f t="shared" si="0"/>
        <v>10</v>
      </c>
      <c r="J65" s="21">
        <v>10</v>
      </c>
      <c r="K65" s="21">
        <v>10</v>
      </c>
      <c r="L65" s="22">
        <v>836000</v>
      </c>
      <c r="M65" s="23">
        <f t="shared" si="4"/>
        <v>0.7</v>
      </c>
      <c r="N65" s="22">
        <v>585200</v>
      </c>
      <c r="O65" s="22">
        <f t="shared" si="5"/>
        <v>27428900</v>
      </c>
      <c r="P65" s="24">
        <v>40908</v>
      </c>
      <c r="Q65" s="25">
        <f t="shared" si="3"/>
        <v>585200</v>
      </c>
    </row>
    <row r="66" spans="1:17" ht="63.75">
      <c r="A66" s="15">
        <v>61</v>
      </c>
      <c r="B66" s="16"/>
      <c r="C66" s="16">
        <v>1</v>
      </c>
      <c r="D66" s="16" t="s">
        <v>281</v>
      </c>
      <c r="E66" s="17" t="s">
        <v>191</v>
      </c>
      <c r="F66" s="18" t="s">
        <v>192</v>
      </c>
      <c r="G66" s="18" t="s">
        <v>16</v>
      </c>
      <c r="H66" s="19" t="s">
        <v>193</v>
      </c>
      <c r="I66" s="20">
        <f t="shared" si="0"/>
        <v>10</v>
      </c>
      <c r="J66" s="21">
        <v>10</v>
      </c>
      <c r="K66" s="21">
        <v>10</v>
      </c>
      <c r="L66" s="22">
        <v>905000</v>
      </c>
      <c r="M66" s="23">
        <f t="shared" si="4"/>
        <v>0.6077348066298343</v>
      </c>
      <c r="N66" s="22">
        <v>550000</v>
      </c>
      <c r="O66" s="22">
        <f t="shared" si="5"/>
        <v>27978900</v>
      </c>
      <c r="P66" s="24">
        <v>40908</v>
      </c>
      <c r="Q66" s="25">
        <f t="shared" si="3"/>
        <v>550000</v>
      </c>
    </row>
    <row r="67" spans="1:17" ht="38.25">
      <c r="A67" s="15">
        <v>62</v>
      </c>
      <c r="B67" s="16">
        <v>1</v>
      </c>
      <c r="C67" s="16"/>
      <c r="D67" s="16" t="s">
        <v>282</v>
      </c>
      <c r="E67" s="17" t="s">
        <v>194</v>
      </c>
      <c r="F67" s="18" t="s">
        <v>195</v>
      </c>
      <c r="G67" s="18" t="s">
        <v>16</v>
      </c>
      <c r="H67" s="19" t="s">
        <v>196</v>
      </c>
      <c r="I67" s="20">
        <f t="shared" si="0"/>
        <v>10</v>
      </c>
      <c r="J67" s="21">
        <v>10</v>
      </c>
      <c r="K67" s="21">
        <v>10</v>
      </c>
      <c r="L67" s="22">
        <v>497500</v>
      </c>
      <c r="M67" s="23">
        <f t="shared" si="4"/>
        <v>0.6498492462311558</v>
      </c>
      <c r="N67" s="22">
        <v>323300</v>
      </c>
      <c r="O67" s="22">
        <f t="shared" si="5"/>
        <v>28302200</v>
      </c>
      <c r="P67" s="24">
        <v>40908</v>
      </c>
      <c r="Q67" s="25">
        <f t="shared" si="3"/>
        <v>323300</v>
      </c>
    </row>
    <row r="68" spans="1:17" ht="25.5">
      <c r="A68" s="15">
        <v>63</v>
      </c>
      <c r="B68" s="16"/>
      <c r="C68" s="16"/>
      <c r="D68" s="16" t="s">
        <v>283</v>
      </c>
      <c r="E68" s="17" t="s">
        <v>197</v>
      </c>
      <c r="F68" s="18" t="s">
        <v>198</v>
      </c>
      <c r="G68" s="18" t="s">
        <v>16</v>
      </c>
      <c r="H68" s="19" t="s">
        <v>199</v>
      </c>
      <c r="I68" s="20">
        <f t="shared" si="0"/>
        <v>10</v>
      </c>
      <c r="J68" s="21">
        <v>10</v>
      </c>
      <c r="K68" s="21">
        <v>10</v>
      </c>
      <c r="L68" s="22">
        <v>315000</v>
      </c>
      <c r="M68" s="23">
        <f t="shared" si="4"/>
        <v>0.6</v>
      </c>
      <c r="N68" s="22">
        <v>189000</v>
      </c>
      <c r="O68" s="22">
        <f t="shared" si="5"/>
        <v>28491200</v>
      </c>
      <c r="P68" s="24">
        <v>40908</v>
      </c>
      <c r="Q68" s="25">
        <f t="shared" si="3"/>
        <v>189000</v>
      </c>
    </row>
    <row r="69" spans="1:17" ht="38.25">
      <c r="A69" s="15">
        <v>64</v>
      </c>
      <c r="B69" s="16"/>
      <c r="C69" s="16"/>
      <c r="D69" s="16" t="s">
        <v>284</v>
      </c>
      <c r="E69" s="17" t="s">
        <v>200</v>
      </c>
      <c r="F69" s="18" t="s">
        <v>201</v>
      </c>
      <c r="G69" s="18" t="s">
        <v>16</v>
      </c>
      <c r="H69" s="19" t="s">
        <v>202</v>
      </c>
      <c r="I69" s="20">
        <f t="shared" si="0"/>
        <v>10</v>
      </c>
      <c r="J69" s="21">
        <v>10</v>
      </c>
      <c r="K69" s="21">
        <v>10</v>
      </c>
      <c r="L69" s="22">
        <v>588200</v>
      </c>
      <c r="M69" s="23">
        <f t="shared" si="4"/>
        <v>0.5999659979598776</v>
      </c>
      <c r="N69" s="22">
        <v>352900</v>
      </c>
      <c r="O69" s="22">
        <f t="shared" si="5"/>
        <v>28844100</v>
      </c>
      <c r="P69" s="24">
        <v>40908</v>
      </c>
      <c r="Q69" s="25">
        <f t="shared" si="3"/>
        <v>352900</v>
      </c>
    </row>
    <row r="70" spans="1:17" ht="51">
      <c r="A70" s="15">
        <v>65</v>
      </c>
      <c r="B70" s="16"/>
      <c r="C70" s="16"/>
      <c r="D70" s="16" t="s">
        <v>285</v>
      </c>
      <c r="E70" s="17" t="s">
        <v>203</v>
      </c>
      <c r="F70" s="18" t="s">
        <v>204</v>
      </c>
      <c r="G70" s="18" t="s">
        <v>16</v>
      </c>
      <c r="H70" s="19" t="s">
        <v>205</v>
      </c>
      <c r="I70" s="20">
        <f t="shared" si="0"/>
        <v>10</v>
      </c>
      <c r="J70" s="21">
        <v>10</v>
      </c>
      <c r="K70" s="21">
        <v>10</v>
      </c>
      <c r="L70" s="22">
        <v>835000</v>
      </c>
      <c r="M70" s="23">
        <f t="shared" si="4"/>
        <v>0.5988023952095808</v>
      </c>
      <c r="N70" s="22">
        <v>500000</v>
      </c>
      <c r="O70" s="22">
        <f t="shared" si="5"/>
        <v>29344100</v>
      </c>
      <c r="P70" s="24">
        <v>40908</v>
      </c>
      <c r="Q70" s="25">
        <f t="shared" si="3"/>
        <v>500000</v>
      </c>
    </row>
    <row r="71" spans="1:17" ht="38.25">
      <c r="A71" s="15">
        <v>66</v>
      </c>
      <c r="B71" s="16"/>
      <c r="C71" s="16"/>
      <c r="D71" s="16" t="s">
        <v>286</v>
      </c>
      <c r="E71" s="17" t="s">
        <v>206</v>
      </c>
      <c r="F71" s="18" t="s">
        <v>207</v>
      </c>
      <c r="G71" s="18" t="s">
        <v>16</v>
      </c>
      <c r="H71" s="19" t="s">
        <v>208</v>
      </c>
      <c r="I71" s="20">
        <f aca="true" t="shared" si="6" ref="I71:I76">(J71+K71)/2</f>
        <v>10</v>
      </c>
      <c r="J71" s="21">
        <v>10</v>
      </c>
      <c r="K71" s="21">
        <v>10</v>
      </c>
      <c r="L71" s="22">
        <v>470000</v>
      </c>
      <c r="M71" s="23">
        <f aca="true" t="shared" si="7" ref="M71:M76">N71/L71</f>
        <v>0.6</v>
      </c>
      <c r="N71" s="22">
        <v>282000</v>
      </c>
      <c r="O71" s="22">
        <f t="shared" si="5"/>
        <v>29626100</v>
      </c>
      <c r="P71" s="24">
        <v>40908</v>
      </c>
      <c r="Q71" s="25">
        <f t="shared" si="3"/>
        <v>282000</v>
      </c>
    </row>
    <row r="72" spans="1:17" ht="25.5">
      <c r="A72" s="15">
        <v>67</v>
      </c>
      <c r="B72" s="16"/>
      <c r="C72" s="16"/>
      <c r="D72" s="16" t="s">
        <v>292</v>
      </c>
      <c r="E72" s="17" t="s">
        <v>293</v>
      </c>
      <c r="F72" s="18" t="s">
        <v>294</v>
      </c>
      <c r="G72" s="18" t="s">
        <v>16</v>
      </c>
      <c r="H72" s="19" t="s">
        <v>295</v>
      </c>
      <c r="I72" s="20">
        <v>10</v>
      </c>
      <c r="J72" s="21"/>
      <c r="K72" s="21"/>
      <c r="L72" s="22">
        <v>950000</v>
      </c>
      <c r="M72" s="23">
        <f t="shared" si="7"/>
        <v>0.5263157894736842</v>
      </c>
      <c r="N72" s="22">
        <v>500000</v>
      </c>
      <c r="O72" s="22">
        <f t="shared" si="5"/>
        <v>30126100</v>
      </c>
      <c r="P72" s="24">
        <v>40908</v>
      </c>
      <c r="Q72" s="25">
        <f t="shared" si="3"/>
        <v>500000</v>
      </c>
    </row>
    <row r="73" spans="1:17" ht="51">
      <c r="A73" s="15">
        <v>68</v>
      </c>
      <c r="B73" s="16"/>
      <c r="C73" s="16">
        <v>1</v>
      </c>
      <c r="D73" s="16" t="s">
        <v>287</v>
      </c>
      <c r="E73" s="17" t="s">
        <v>209</v>
      </c>
      <c r="F73" s="18" t="s">
        <v>210</v>
      </c>
      <c r="G73" s="18" t="s">
        <v>16</v>
      </c>
      <c r="H73" s="19" t="s">
        <v>211</v>
      </c>
      <c r="I73" s="20">
        <f t="shared" si="6"/>
        <v>10</v>
      </c>
      <c r="J73" s="21">
        <v>10</v>
      </c>
      <c r="K73" s="21">
        <v>10</v>
      </c>
      <c r="L73" s="22">
        <v>1100000</v>
      </c>
      <c r="M73" s="23">
        <f t="shared" si="7"/>
        <v>0.5</v>
      </c>
      <c r="N73" s="22">
        <v>550000</v>
      </c>
      <c r="O73" s="22">
        <f t="shared" si="5"/>
        <v>30676100</v>
      </c>
      <c r="P73" s="24">
        <v>40908</v>
      </c>
      <c r="Q73" s="25">
        <f>N73</f>
        <v>550000</v>
      </c>
    </row>
    <row r="74" spans="1:17" ht="25.5">
      <c r="A74" s="15">
        <v>69</v>
      </c>
      <c r="B74" s="16"/>
      <c r="C74" s="16"/>
      <c r="D74" s="16" t="s">
        <v>288</v>
      </c>
      <c r="E74" s="17" t="s">
        <v>212</v>
      </c>
      <c r="F74" s="18" t="s">
        <v>213</v>
      </c>
      <c r="G74" s="18" t="s">
        <v>16</v>
      </c>
      <c r="H74" s="19" t="s">
        <v>214</v>
      </c>
      <c r="I74" s="20">
        <f t="shared" si="6"/>
        <v>10</v>
      </c>
      <c r="J74" s="21">
        <v>10</v>
      </c>
      <c r="K74" s="21">
        <v>10</v>
      </c>
      <c r="L74" s="22">
        <v>435000</v>
      </c>
      <c r="M74" s="23">
        <f t="shared" si="7"/>
        <v>0.6</v>
      </c>
      <c r="N74" s="22">
        <v>261000</v>
      </c>
      <c r="O74" s="22">
        <f t="shared" si="5"/>
        <v>30937100</v>
      </c>
      <c r="P74" s="24">
        <v>40908</v>
      </c>
      <c r="Q74" s="25">
        <f>N74</f>
        <v>261000</v>
      </c>
    </row>
    <row r="75" spans="1:17" ht="25.5">
      <c r="A75" s="15">
        <v>70</v>
      </c>
      <c r="B75" s="16"/>
      <c r="C75" s="16">
        <v>1</v>
      </c>
      <c r="D75" s="16" t="s">
        <v>289</v>
      </c>
      <c r="E75" s="17" t="s">
        <v>215</v>
      </c>
      <c r="F75" s="18" t="s">
        <v>216</v>
      </c>
      <c r="G75" s="18" t="s">
        <v>16</v>
      </c>
      <c r="H75" s="19" t="s">
        <v>217</v>
      </c>
      <c r="I75" s="20">
        <f t="shared" si="6"/>
        <v>10</v>
      </c>
      <c r="J75" s="21">
        <v>10</v>
      </c>
      <c r="K75" s="21">
        <v>10</v>
      </c>
      <c r="L75" s="22">
        <v>830000</v>
      </c>
      <c r="M75" s="23">
        <f t="shared" si="7"/>
        <v>0.65</v>
      </c>
      <c r="N75" s="22">
        <v>539500</v>
      </c>
      <c r="O75" s="22">
        <f t="shared" si="5"/>
        <v>31476600</v>
      </c>
      <c r="P75" s="24">
        <v>40908</v>
      </c>
      <c r="Q75" s="25">
        <f>N75</f>
        <v>539500</v>
      </c>
    </row>
    <row r="76" spans="1:17" ht="26.25" thickBot="1">
      <c r="A76" s="30">
        <v>71</v>
      </c>
      <c r="B76" s="31">
        <v>1</v>
      </c>
      <c r="C76" s="31"/>
      <c r="D76" s="31" t="s">
        <v>290</v>
      </c>
      <c r="E76" s="32" t="s">
        <v>218</v>
      </c>
      <c r="F76" s="33" t="s">
        <v>219</v>
      </c>
      <c r="G76" s="33" t="s">
        <v>16</v>
      </c>
      <c r="H76" s="34" t="s">
        <v>220</v>
      </c>
      <c r="I76" s="35">
        <f t="shared" si="6"/>
        <v>10</v>
      </c>
      <c r="J76" s="36">
        <v>10</v>
      </c>
      <c r="K76" s="36">
        <v>10</v>
      </c>
      <c r="L76" s="1">
        <v>847000</v>
      </c>
      <c r="M76" s="37">
        <f t="shared" si="7"/>
        <v>0.6493506493506493</v>
      </c>
      <c r="N76" s="1">
        <v>550000</v>
      </c>
      <c r="O76" s="1">
        <f t="shared" si="5"/>
        <v>32026600</v>
      </c>
      <c r="P76" s="38">
        <v>40908</v>
      </c>
      <c r="Q76" s="39">
        <f>N76</f>
        <v>550000</v>
      </c>
    </row>
    <row r="77" spans="1:17" ht="13.5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0" t="s">
        <v>300</v>
      </c>
      <c r="Q77" s="41">
        <v>32026600</v>
      </c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2"/>
      <c r="M78" s="3"/>
      <c r="N78" s="42"/>
      <c r="O78" s="3"/>
      <c r="P78" s="3"/>
      <c r="Q78" s="42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2"/>
      <c r="Q79" s="3"/>
    </row>
  </sheetData>
  <printOptions/>
  <pageMargins left="0.75" right="0.75" top="1" bottom="1" header="0.4921259845" footer="0.4921259845"/>
  <pageSetup fitToHeight="2" fitToWidth="1" horizontalDpi="600" verticalDpi="600" orientation="portrait" paperSize="9" scale="51" r:id="rId1"/>
  <headerFooter alignWithMargins="0">
    <oddHeader>&amp;L&amp;"Tahoma,Tučné"&amp;12Usnesení č. 18/1561 -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zajac3371</dc:creator>
  <cp:keywords/>
  <dc:description/>
  <cp:lastModifiedBy>novotna</cp:lastModifiedBy>
  <cp:lastPrinted>2011-03-29T10:21:05Z</cp:lastPrinted>
  <dcterms:created xsi:type="dcterms:W3CDTF">2011-02-23T12:01:04Z</dcterms:created>
  <dcterms:modified xsi:type="dcterms:W3CDTF">2011-03-31T11:56:06Z</dcterms:modified>
  <cp:category/>
  <cp:version/>
  <cp:contentType/>
  <cp:contentStatus/>
</cp:coreProperties>
</file>