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35" yWindow="5010" windowWidth="15480" windowHeight="7080" tabRatio="421" activeTab="0"/>
  </bookViews>
  <sheets>
    <sheet name="Žádosti POV 2012 DT1" sheetId="1" r:id="rId1"/>
  </sheets>
  <definedNames>
    <definedName name="_xlnm.Print_Titles" localSheetId="0">'Žádosti POV 2012 DT1'!$5:$5</definedName>
    <definedName name="_xlnm.Print_Area" localSheetId="0">'Žádosti POV 2012 DT1'!$A$1:$M$77</definedName>
    <definedName name="Z_09DE2F33_B042_4F72_B7C6_C094A7FDD7FF_.wvu.PrintArea" localSheetId="0" hidden="1">'Žádosti POV 2012 DT1'!$A$1:$L$72</definedName>
    <definedName name="Z_09DE2F33_B042_4F72_B7C6_C094A7FDD7FF_.wvu.PrintTitles" localSheetId="0" hidden="1">'Žádosti POV 2012 DT1'!$5:$5</definedName>
    <definedName name="Z_8FB9614C_C08A_48D1_9C0A_E1EFB77088BD_.wvu.FilterData" localSheetId="0" hidden="1">'Žádosti POV 2012 DT1'!$A$5:$M$72</definedName>
    <definedName name="Z_8FB9614C_C08A_48D1_9C0A_E1EFB77088BD_.wvu.PrintArea" localSheetId="0" hidden="1">'Žádosti POV 2012 DT1'!$A$1:$M$78</definedName>
    <definedName name="Z_8FB9614C_C08A_48D1_9C0A_E1EFB77088BD_.wvu.PrintTitles" localSheetId="0" hidden="1">'Žádosti POV 2012 DT1'!$5:$5</definedName>
  </definedNames>
  <calcPr fullCalcOnLoad="1"/>
</workbook>
</file>

<file path=xl/sharedStrings.xml><?xml version="1.0" encoding="utf-8"?>
<sst xmlns="http://schemas.openxmlformats.org/spreadsheetml/2006/main" count="287" uniqueCount="221">
  <si>
    <t>Název projektu</t>
  </si>
  <si>
    <t>Žadatel (obec/město/svazek obcí)</t>
  </si>
  <si>
    <t>Podíl dotace na uznatelných nákladech projektu</t>
  </si>
  <si>
    <t>právní forma (obec/svazek obcí)</t>
  </si>
  <si>
    <t>obec</t>
  </si>
  <si>
    <t>evidenční číslo projektu</t>
  </si>
  <si>
    <t>Celkové uznatelné náklady projektu (Kč)</t>
  </si>
  <si>
    <t>Kumulativní součet dotace   (Kč)</t>
  </si>
  <si>
    <t>poř. č. projektu</t>
  </si>
  <si>
    <t>Počet bodů - hodnotitel 1</t>
  </si>
  <si>
    <t>Počet bodů - hodnotitel 2</t>
  </si>
  <si>
    <t>Staré Město</t>
  </si>
  <si>
    <t>Mezina</t>
  </si>
  <si>
    <t>Městys Spálov</t>
  </si>
  <si>
    <t>Ludvíkov</t>
  </si>
  <si>
    <t>Dolní Lomná</t>
  </si>
  <si>
    <t>Staré Hamry</t>
  </si>
  <si>
    <t>Kyjovice</t>
  </si>
  <si>
    <t>Třebom</t>
  </si>
  <si>
    <t>Velké Heraltice</t>
  </si>
  <si>
    <t>Sedliště</t>
  </si>
  <si>
    <t>Kateřinice</t>
  </si>
  <si>
    <t>Řepiště</t>
  </si>
  <si>
    <t>Rekonstrukce hřbitova v Řepištích</t>
  </si>
  <si>
    <t>RRC/2012/02</t>
  </si>
  <si>
    <t>RRC/2012/10</t>
  </si>
  <si>
    <t>RRC/2012/12</t>
  </si>
  <si>
    <t>RRC/2012/14</t>
  </si>
  <si>
    <t>RRC/2012/16</t>
  </si>
  <si>
    <t>RRC/2012/18</t>
  </si>
  <si>
    <t>RRC/2012/23</t>
  </si>
  <si>
    <t>RRC/2012/25</t>
  </si>
  <si>
    <t>RRC/2012/28</t>
  </si>
  <si>
    <t>RRC/2012/30</t>
  </si>
  <si>
    <t>RRC/2012/37</t>
  </si>
  <si>
    <t>RRC/2012/38</t>
  </si>
  <si>
    <t>RRC/2012/39</t>
  </si>
  <si>
    <t>RRC/2012/40</t>
  </si>
  <si>
    <t>RRC/2012/41</t>
  </si>
  <si>
    <t>RRC/2012/42</t>
  </si>
  <si>
    <t>RRC/2012/44</t>
  </si>
  <si>
    <t>RRC/2012/45</t>
  </si>
  <si>
    <t>RRC/2012/46</t>
  </si>
  <si>
    <t>RRC/2012/59</t>
  </si>
  <si>
    <t>RRC/2012/60</t>
  </si>
  <si>
    <t>RRC/2012/61</t>
  </si>
  <si>
    <t>RRC/2012/62</t>
  </si>
  <si>
    <t>RRC/2012/66</t>
  </si>
  <si>
    <t>RRC/2012/68</t>
  </si>
  <si>
    <t>RRC/2012/72</t>
  </si>
  <si>
    <t>RRC/2012/84</t>
  </si>
  <si>
    <t>RRC/2012/85</t>
  </si>
  <si>
    <t>RRC/2012/86</t>
  </si>
  <si>
    <t>RRC/2012/87</t>
  </si>
  <si>
    <t>RRC/2012/89</t>
  </si>
  <si>
    <t>RRC/2012/90</t>
  </si>
  <si>
    <t>RRC/2012/95</t>
  </si>
  <si>
    <t>RRC/2012/97</t>
  </si>
  <si>
    <t>RRC/2012/103</t>
  </si>
  <si>
    <t>RRC/2012/106</t>
  </si>
  <si>
    <t>RRC/2012/116</t>
  </si>
  <si>
    <t>RRC/2012/120</t>
  </si>
  <si>
    <t>RRC/2012/121</t>
  </si>
  <si>
    <t>RRC/2012/123</t>
  </si>
  <si>
    <t>RRC/2012/124</t>
  </si>
  <si>
    <t>RRC/2012/125</t>
  </si>
  <si>
    <t>RRC/2012/126</t>
  </si>
  <si>
    <t>RRC/2012/127</t>
  </si>
  <si>
    <t>RRC/2012/128</t>
  </si>
  <si>
    <t>RRC/2012/129</t>
  </si>
  <si>
    <t>RRC/2012/130</t>
  </si>
  <si>
    <t>RRC/2012/131</t>
  </si>
  <si>
    <t>RRC/2012/132</t>
  </si>
  <si>
    <t>RRC/2012/133</t>
  </si>
  <si>
    <t>RRC/2012/138</t>
  </si>
  <si>
    <t>RRC/2012/139</t>
  </si>
  <si>
    <t>RRC/2012/140</t>
  </si>
  <si>
    <t>RRC/2012/142</t>
  </si>
  <si>
    <t>RRC/2012/145</t>
  </si>
  <si>
    <t>RRC/2012/149</t>
  </si>
  <si>
    <t>RRC/2012/150</t>
  </si>
  <si>
    <t>RRC/2012/152</t>
  </si>
  <si>
    <t>RRC/2012/155</t>
  </si>
  <si>
    <t>RRC/2012/158</t>
  </si>
  <si>
    <t>RRC/2012/159</t>
  </si>
  <si>
    <t>RRC/2012/160</t>
  </si>
  <si>
    <t>RRC/2012/166</t>
  </si>
  <si>
    <t>RRC/2012/168</t>
  </si>
  <si>
    <t>RRC/2012/172</t>
  </si>
  <si>
    <t>RRC/2012/175</t>
  </si>
  <si>
    <t>RRC/2012/176</t>
  </si>
  <si>
    <t>Dívčí Hrad</t>
  </si>
  <si>
    <t>Uhlířov</t>
  </si>
  <si>
    <t>Čaková</t>
  </si>
  <si>
    <t>Václavov u Bruntálu</t>
  </si>
  <si>
    <t>Tvrdkov</t>
  </si>
  <si>
    <t>Velká Štáhle</t>
  </si>
  <si>
    <t>Dolní Domaslavice</t>
  </si>
  <si>
    <t>Hlinka</t>
  </si>
  <si>
    <t>Mikroregion Krnovsko</t>
  </si>
  <si>
    <t>Úvalno</t>
  </si>
  <si>
    <t>Horní Město</t>
  </si>
  <si>
    <t>Lichnov</t>
  </si>
  <si>
    <t>Pazderna</t>
  </si>
  <si>
    <t>Krásná</t>
  </si>
  <si>
    <t>Luboměř</t>
  </si>
  <si>
    <t>Milotice nad Opavou</t>
  </si>
  <si>
    <t>Svobodné Heřmanice</t>
  </si>
  <si>
    <t>Pržno</t>
  </si>
  <si>
    <t>Žermanice</t>
  </si>
  <si>
    <t>Horní Lomná</t>
  </si>
  <si>
    <t>Hladké Životice</t>
  </si>
  <si>
    <t>Horní Životice</t>
  </si>
  <si>
    <t>Dolní Moravice</t>
  </si>
  <si>
    <t>Brumovice</t>
  </si>
  <si>
    <t>Sudice</t>
  </si>
  <si>
    <t>Žabeň</t>
  </si>
  <si>
    <t>Dobratice</t>
  </si>
  <si>
    <t>Hošťálkovy</t>
  </si>
  <si>
    <t>Nižní Lhoty</t>
  </si>
  <si>
    <t>Hněvošice</t>
  </si>
  <si>
    <t>Rohov</t>
  </si>
  <si>
    <t>Rudná pod Pradědem</t>
  </si>
  <si>
    <t>Radkov</t>
  </si>
  <si>
    <t>Oldřišov</t>
  </si>
  <si>
    <t>Moravice</t>
  </si>
  <si>
    <t>Čermná ve Slezsku</t>
  </si>
  <si>
    <t>Heřmanice u Oder</t>
  </si>
  <si>
    <t>Vrchy</t>
  </si>
  <si>
    <t>Bílčice</t>
  </si>
  <si>
    <t>Křišťanovice</t>
  </si>
  <si>
    <t>Roudno</t>
  </si>
  <si>
    <t>Melč</t>
  </si>
  <si>
    <t>Vysoká</t>
  </si>
  <si>
    <t>Kružberk</t>
  </si>
  <si>
    <t>Služovice</t>
  </si>
  <si>
    <t>Hukvaldy</t>
  </si>
  <si>
    <t>Jakartovice</t>
  </si>
  <si>
    <t>Doubrava</t>
  </si>
  <si>
    <t>Andělská Hora</t>
  </si>
  <si>
    <t>Lučina</t>
  </si>
  <si>
    <t>Ženklava</t>
  </si>
  <si>
    <t>Komorní Lhotka</t>
  </si>
  <si>
    <t>Chuchelná</t>
  </si>
  <si>
    <t>Malá Štáhle</t>
  </si>
  <si>
    <t>Hrčava</t>
  </si>
  <si>
    <t>mrg</t>
  </si>
  <si>
    <t>Autobusová zastávka U lípy v Kyjovicích</t>
  </si>
  <si>
    <t>Rekonstrukce hasičské zbrojnice</t>
  </si>
  <si>
    <t>Výměna oken v mateřské škole Uhlířov</t>
  </si>
  <si>
    <t>Rekonstrukce místních komunikací - Ondráše a Matysy</t>
  </si>
  <si>
    <t>Rekonstrukce přemostění</t>
  </si>
  <si>
    <t>Rekonstrukce obecního úřadu ve Václavově</t>
  </si>
  <si>
    <t>Rekonstrukce místní komunikace Mirotínek</t>
  </si>
  <si>
    <t>Výměna oken a dveří v mateřské škole Velká Štáhle</t>
  </si>
  <si>
    <t>Rekonstrukce vytápění budovy obecního úřadu</t>
  </si>
  <si>
    <t>Hlinkou bez gumáků</t>
  </si>
  <si>
    <t xml:space="preserve">Modernizace veřejných prostranství </t>
  </si>
  <si>
    <t xml:space="preserve">Rekonstrukce místních komunikací </t>
  </si>
  <si>
    <t>Autobusová zastávka Skály</t>
  </si>
  <si>
    <t>Rekonstrukce veřejného prostranství Obecního domu a muzea</t>
  </si>
  <si>
    <t>Rekonstrukce trubního propustku na parcele č. 384/2 k.ú. Pazderna</t>
  </si>
  <si>
    <t>Rekonstrukce místní komunikace Krásná - Janovice</t>
  </si>
  <si>
    <t>Rekonstrukce MK v Heltínově s odvodněním</t>
  </si>
  <si>
    <t>Rekonstrukce tělocvičny při ZŠ ve Spálově</t>
  </si>
  <si>
    <t>Stavba propustku M2 v obci Milotice nad Opavou</t>
  </si>
  <si>
    <t>Rekonstrukce místních komunikacív obci Sv. Heřmanice</t>
  </si>
  <si>
    <t>Rekonstrukce a obnova veřejného osvětlení v obci Pržno</t>
  </si>
  <si>
    <t>Obnova veřejného osvětlení v Heřmanicích</t>
  </si>
  <si>
    <t>Rekonstrukce bytového domu čp. 46</t>
  </si>
  <si>
    <t>Rekonstrukce mostů a lávky v obci Kateřinice</t>
  </si>
  <si>
    <t>Stavební úpravy MŠ Hladké Životice</t>
  </si>
  <si>
    <t>Autobusové zastávky Ludvíkov</t>
  </si>
  <si>
    <t>Horní Životice - rekonstrukce místní komunikace</t>
  </si>
  <si>
    <t>Rekonstrukce střechy ZŠ v Dolní Moravici</t>
  </si>
  <si>
    <t>Rekonstrukce Obecního domu</t>
  </si>
  <si>
    <t>Bezpečně do školy, do práce i za zábavou</t>
  </si>
  <si>
    <t>Další etapa rekonstrukce Základní školy a Mateřské školy Žabeň</t>
  </si>
  <si>
    <t>Rekonstrukce mostu M 1/08 přes VT Lučina</t>
  </si>
  <si>
    <t>Oprava a údržba multifunkční hospodářské budovy</t>
  </si>
  <si>
    <t>Oplocení hřbitova ve Starých Hamrech</t>
  </si>
  <si>
    <t>Rekonstrukce mostu přes přivaděč Morávka - Žermanice v k. ú. a obci Nižní Lhoty</t>
  </si>
  <si>
    <t>Chodník ke kulturní památce - farnímu kostelu sv. Petra a Pavla</t>
  </si>
  <si>
    <t>Dětský koutek</t>
  </si>
  <si>
    <t>Modernizace a rozšíření veřejného osvětlení v obci Rohov</t>
  </si>
  <si>
    <t>Rozhlas v Rudné pod Pradědem</t>
  </si>
  <si>
    <t>Zpřístupnění objektu fary v obci Radkov</t>
  </si>
  <si>
    <t>Rekonstrukce střechy zdravotního střediska</t>
  </si>
  <si>
    <t>Zázemí pro turisty v obci Moravice</t>
  </si>
  <si>
    <t>Rekonstrukce chodníků v Čermné ve Slezsku</t>
  </si>
  <si>
    <t>Energetické úspory v objektu OÚ a ZŠ</t>
  </si>
  <si>
    <t>Rekonstrukce budovy obecního úřadu</t>
  </si>
  <si>
    <t>Bezdrátový rozhlas nové generace v obci Bílčice</t>
  </si>
  <si>
    <t>Rekonstrukce chodníků v obci Křišťanovice</t>
  </si>
  <si>
    <t>Rekonstrukce rozhlasu a veřejného osvětelní v obci Roudno</t>
  </si>
  <si>
    <t>Rekonstrukce hasičské zbrojnice v obci Melč</t>
  </si>
  <si>
    <t>Rekonstrukce rozhlasu v obci Vysoká</t>
  </si>
  <si>
    <t>Obnova veřejné infrastruktury v obci Třebom</t>
  </si>
  <si>
    <t>Obnova otopné soustavy v objektu bývalé školy</t>
  </si>
  <si>
    <t>Rekonstrukce veřejné infrastruktury v obci Služovice</t>
  </si>
  <si>
    <t>Obnova drobných sakrálních staveb v obci Hukvaldy 2. etapa</t>
  </si>
  <si>
    <t>Výstavba garáže pro PT Bohdanovice - 2. etapa</t>
  </si>
  <si>
    <t>Rekonstrukce sochy sv. Jana Nepomuckého</t>
  </si>
  <si>
    <t>Rekonstrukce mostů</t>
  </si>
  <si>
    <t>Rekonstrukce komunikace</t>
  </si>
  <si>
    <t>Rekonstrukce kulturního domu - bezbariérový vjezd</t>
  </si>
  <si>
    <t>Tréninková atletická dráha při ZŠ a MŠ Lučina</t>
  </si>
  <si>
    <t>Rekonstrukce čtyř autobusových zastávek v obci Ženklava</t>
  </si>
  <si>
    <t>Rekonstrukce mostu event.č. KL-M-22 v obci Komorní Lhotka</t>
  </si>
  <si>
    <t>Sedliště - rekonstrukce střechy Muzeum Lašská jizba</t>
  </si>
  <si>
    <t>Stavební úpravy Kaple sv. Kříže v Chuchelné- SO 01-stavební úpravy a sanace zdiva</t>
  </si>
  <si>
    <t>Urbanizace návsi I. Etapa</t>
  </si>
  <si>
    <t>Rekonstrukce místních komunikací</t>
  </si>
  <si>
    <t xml:space="preserve">Celkem </t>
  </si>
  <si>
    <t>Maximální časová použitelnost dotace do</t>
  </si>
  <si>
    <t>CELKEM BODŮ (max. 17)</t>
  </si>
  <si>
    <t>RRC/2012/74</t>
  </si>
  <si>
    <t>Dokončení rekonstrukce Mateřské školy</t>
  </si>
  <si>
    <t>Horní Benešov</t>
  </si>
  <si>
    <t>Poskytnutí investičních dotací - dotační titul 1</t>
  </si>
  <si>
    <t>Výše dotace (Kč)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</si>
</sst>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0000"/>
    <numFmt numFmtId="167" formatCode="#,##0.0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10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/>
    </xf>
    <xf numFmtId="10" fontId="3" fillId="0" borderId="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49" fontId="4" fillId="2" borderId="5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10" fontId="5" fillId="2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 shrinkToFit="1"/>
    </xf>
    <xf numFmtId="4" fontId="3" fillId="0" borderId="1" xfId="0" applyNumberFormat="1" applyFon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0" fontId="6" fillId="0" borderId="7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14" fontId="3" fillId="3" borderId="1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view="pageBreakPreview" zoomScaleSheetLayoutView="100" workbookViewId="0" topLeftCell="A1">
      <pane xSplit="1" ySplit="5" topLeftCell="D6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76" sqref="J76"/>
    </sheetView>
  </sheetViews>
  <sheetFormatPr defaultColWidth="9.00390625" defaultRowHeight="12.75"/>
  <cols>
    <col min="1" max="1" width="6.875" style="4" customWidth="1"/>
    <col min="2" max="2" width="13.00390625" style="0" customWidth="1"/>
    <col min="3" max="3" width="39.125" style="5" customWidth="1"/>
    <col min="4" max="4" width="11.875" style="0" customWidth="1"/>
    <col min="5" max="5" width="9.375" style="0" customWidth="1"/>
    <col min="6" max="6" width="9.25390625" style="0" customWidth="1"/>
    <col min="7" max="7" width="13.00390625" style="0" hidden="1" customWidth="1"/>
    <col min="8" max="8" width="13.375" style="0" hidden="1" customWidth="1"/>
    <col min="9" max="9" width="11.75390625" style="3" customWidth="1"/>
    <col min="10" max="10" width="12.25390625" style="2" customWidth="1"/>
    <col min="11" max="11" width="14.00390625" style="1" customWidth="1"/>
    <col min="12" max="12" width="16.25390625" style="0" customWidth="1"/>
    <col min="13" max="13" width="16.25390625" style="52" customWidth="1"/>
  </cols>
  <sheetData>
    <row r="1" spans="1:13" ht="12.75">
      <c r="A1" s="7"/>
      <c r="B1" s="6"/>
      <c r="C1" s="7"/>
      <c r="D1" s="6"/>
      <c r="E1" s="6"/>
      <c r="F1" s="6"/>
      <c r="G1" s="6"/>
      <c r="H1" s="6"/>
      <c r="I1" s="8"/>
      <c r="J1" s="9"/>
      <c r="K1" s="10"/>
      <c r="L1" s="6"/>
      <c r="M1" s="53"/>
    </row>
    <row r="2" spans="1:13" ht="12.75">
      <c r="A2" s="7"/>
      <c r="B2" s="6"/>
      <c r="C2" s="7"/>
      <c r="D2" s="10"/>
      <c r="E2" s="6"/>
      <c r="F2" s="6"/>
      <c r="G2" s="6"/>
      <c r="H2" s="6"/>
      <c r="I2" s="8"/>
      <c r="J2" s="9"/>
      <c r="K2" s="10"/>
      <c r="L2" s="6"/>
      <c r="M2" s="53"/>
    </row>
    <row r="3" spans="1:13" ht="12.75">
      <c r="A3" s="7"/>
      <c r="B3" s="6"/>
      <c r="C3" s="7"/>
      <c r="D3" s="10"/>
      <c r="E3" s="6"/>
      <c r="F3" s="6"/>
      <c r="G3" s="6"/>
      <c r="H3" s="6"/>
      <c r="I3" s="8"/>
      <c r="J3" s="9"/>
      <c r="K3" s="10"/>
      <c r="L3" s="6"/>
      <c r="M3" s="53"/>
    </row>
    <row r="4" spans="1:13" ht="13.5" thickBot="1">
      <c r="A4" s="7" t="s">
        <v>219</v>
      </c>
      <c r="B4" s="6"/>
      <c r="C4" s="7"/>
      <c r="D4" s="6"/>
      <c r="E4" s="6"/>
      <c r="F4" s="6"/>
      <c r="G4" s="6"/>
      <c r="H4" s="6"/>
      <c r="I4" s="8"/>
      <c r="J4" s="9"/>
      <c r="K4" s="10"/>
      <c r="L4" s="6"/>
      <c r="M4" s="54"/>
    </row>
    <row r="5" spans="1:13" ht="94.5" customHeight="1" thickBot="1">
      <c r="A5" s="50" t="s">
        <v>8</v>
      </c>
      <c r="B5" s="39" t="s">
        <v>5</v>
      </c>
      <c r="C5" s="39" t="s">
        <v>0</v>
      </c>
      <c r="D5" s="39" t="s">
        <v>1</v>
      </c>
      <c r="E5" s="39" t="s">
        <v>3</v>
      </c>
      <c r="F5" s="39" t="s">
        <v>215</v>
      </c>
      <c r="G5" s="39" t="s">
        <v>9</v>
      </c>
      <c r="H5" s="39" t="s">
        <v>10</v>
      </c>
      <c r="I5" s="40" t="s">
        <v>6</v>
      </c>
      <c r="J5" s="41" t="s">
        <v>2</v>
      </c>
      <c r="K5" s="42" t="s">
        <v>220</v>
      </c>
      <c r="L5" s="43" t="s">
        <v>7</v>
      </c>
      <c r="M5" s="51" t="s">
        <v>214</v>
      </c>
    </row>
    <row r="6" spans="1:13" s="38" customFormat="1" ht="27" customHeight="1">
      <c r="A6" s="30">
        <v>1</v>
      </c>
      <c r="B6" s="24" t="s">
        <v>89</v>
      </c>
      <c r="C6" s="25" t="s">
        <v>212</v>
      </c>
      <c r="D6" s="11" t="s">
        <v>145</v>
      </c>
      <c r="E6" s="11" t="s">
        <v>4</v>
      </c>
      <c r="F6" s="26">
        <f>(G6+H6)/2</f>
        <v>15</v>
      </c>
      <c r="G6" s="26">
        <v>15</v>
      </c>
      <c r="H6" s="26">
        <v>15</v>
      </c>
      <c r="I6" s="12">
        <v>834500</v>
      </c>
      <c r="J6" s="29">
        <f>K6/I6</f>
        <v>0.5991611743559018</v>
      </c>
      <c r="K6" s="12">
        <v>500000</v>
      </c>
      <c r="L6" s="12">
        <f>K6</f>
        <v>500000</v>
      </c>
      <c r="M6" s="31">
        <v>41274</v>
      </c>
    </row>
    <row r="7" spans="1:13" s="38" customFormat="1" ht="27" customHeight="1">
      <c r="A7" s="30">
        <v>2</v>
      </c>
      <c r="B7" s="24" t="s">
        <v>31</v>
      </c>
      <c r="C7" s="25" t="s">
        <v>154</v>
      </c>
      <c r="D7" s="11" t="s">
        <v>96</v>
      </c>
      <c r="E7" s="11" t="s">
        <v>4</v>
      </c>
      <c r="F7" s="26">
        <f aca="true" t="shared" si="0" ref="F7:F70">(G7+H7)/2</f>
        <v>14.75</v>
      </c>
      <c r="G7" s="26">
        <v>15</v>
      </c>
      <c r="H7" s="26">
        <v>14.5</v>
      </c>
      <c r="I7" s="12">
        <v>800000</v>
      </c>
      <c r="J7" s="29">
        <f aca="true" t="shared" si="1" ref="J7:J64">K7/I7</f>
        <v>0.6</v>
      </c>
      <c r="K7" s="12">
        <v>480000</v>
      </c>
      <c r="L7" s="12">
        <f aca="true" t="shared" si="2" ref="L7:L37">L6+K7</f>
        <v>980000</v>
      </c>
      <c r="M7" s="31">
        <v>41274</v>
      </c>
    </row>
    <row r="8" spans="1:13" s="38" customFormat="1" ht="27" customHeight="1">
      <c r="A8" s="30">
        <v>3</v>
      </c>
      <c r="B8" s="24" t="s">
        <v>51</v>
      </c>
      <c r="C8" s="25" t="s">
        <v>174</v>
      </c>
      <c r="D8" s="11" t="s">
        <v>113</v>
      </c>
      <c r="E8" s="11" t="s">
        <v>4</v>
      </c>
      <c r="F8" s="26">
        <f t="shared" si="0"/>
        <v>14.75</v>
      </c>
      <c r="G8" s="26">
        <v>15</v>
      </c>
      <c r="H8" s="26">
        <v>14.5</v>
      </c>
      <c r="I8" s="12">
        <v>581598</v>
      </c>
      <c r="J8" s="29">
        <f t="shared" si="1"/>
        <v>0.599898899239681</v>
      </c>
      <c r="K8" s="12">
        <v>348900</v>
      </c>
      <c r="L8" s="12">
        <f t="shared" si="2"/>
        <v>1328900</v>
      </c>
      <c r="M8" s="31">
        <v>41274</v>
      </c>
    </row>
    <row r="9" spans="1:13" s="38" customFormat="1" ht="27" customHeight="1">
      <c r="A9" s="30">
        <v>4</v>
      </c>
      <c r="B9" s="24" t="s">
        <v>56</v>
      </c>
      <c r="C9" s="25" t="s">
        <v>179</v>
      </c>
      <c r="D9" s="11" t="s">
        <v>118</v>
      </c>
      <c r="E9" s="11" t="s">
        <v>4</v>
      </c>
      <c r="F9" s="26">
        <f t="shared" si="0"/>
        <v>14</v>
      </c>
      <c r="G9" s="26">
        <v>14</v>
      </c>
      <c r="H9" s="26">
        <v>14</v>
      </c>
      <c r="I9" s="12">
        <v>860000</v>
      </c>
      <c r="J9" s="29">
        <f t="shared" si="1"/>
        <v>0.6975581395348838</v>
      </c>
      <c r="K9" s="12">
        <v>599900</v>
      </c>
      <c r="L9" s="12">
        <f t="shared" si="2"/>
        <v>1928800</v>
      </c>
      <c r="M9" s="31">
        <v>41274</v>
      </c>
    </row>
    <row r="10" spans="1:13" s="38" customFormat="1" ht="27" customHeight="1">
      <c r="A10" s="30">
        <v>5</v>
      </c>
      <c r="B10" s="24" t="s">
        <v>62</v>
      </c>
      <c r="C10" s="25" t="s">
        <v>185</v>
      </c>
      <c r="D10" s="11" t="s">
        <v>122</v>
      </c>
      <c r="E10" s="11" t="s">
        <v>4</v>
      </c>
      <c r="F10" s="26">
        <f t="shared" si="0"/>
        <v>14</v>
      </c>
      <c r="G10" s="26">
        <v>13</v>
      </c>
      <c r="H10" s="26">
        <v>15</v>
      </c>
      <c r="I10" s="12">
        <v>505000</v>
      </c>
      <c r="J10" s="29">
        <f t="shared" si="1"/>
        <v>0.6</v>
      </c>
      <c r="K10" s="12">
        <v>303000</v>
      </c>
      <c r="L10" s="12">
        <f t="shared" si="2"/>
        <v>2231800</v>
      </c>
      <c r="M10" s="31">
        <v>41274</v>
      </c>
    </row>
    <row r="11" spans="1:13" s="38" customFormat="1" ht="27" customHeight="1">
      <c r="A11" s="30">
        <v>6</v>
      </c>
      <c r="B11" s="24" t="s">
        <v>63</v>
      </c>
      <c r="C11" s="25" t="s">
        <v>186</v>
      </c>
      <c r="D11" s="11" t="s">
        <v>123</v>
      </c>
      <c r="E11" s="11" t="s">
        <v>4</v>
      </c>
      <c r="F11" s="26">
        <f t="shared" si="0"/>
        <v>14</v>
      </c>
      <c r="G11" s="26">
        <v>13</v>
      </c>
      <c r="H11" s="26">
        <v>15</v>
      </c>
      <c r="I11" s="12">
        <v>838000</v>
      </c>
      <c r="J11" s="29">
        <f t="shared" si="1"/>
        <v>0.65</v>
      </c>
      <c r="K11" s="12">
        <v>544700</v>
      </c>
      <c r="L11" s="12">
        <f t="shared" si="2"/>
        <v>2776500</v>
      </c>
      <c r="M11" s="31">
        <v>41274</v>
      </c>
    </row>
    <row r="12" spans="1:13" s="38" customFormat="1" ht="27" customHeight="1">
      <c r="A12" s="30">
        <v>7</v>
      </c>
      <c r="B12" s="24" t="s">
        <v>65</v>
      </c>
      <c r="C12" s="25" t="s">
        <v>188</v>
      </c>
      <c r="D12" s="11" t="s">
        <v>125</v>
      </c>
      <c r="E12" s="11" t="s">
        <v>4</v>
      </c>
      <c r="F12" s="26">
        <f t="shared" si="0"/>
        <v>14</v>
      </c>
      <c r="G12" s="26">
        <v>13</v>
      </c>
      <c r="H12" s="26">
        <v>15</v>
      </c>
      <c r="I12" s="12">
        <v>490000</v>
      </c>
      <c r="J12" s="29">
        <f t="shared" si="1"/>
        <v>0.7</v>
      </c>
      <c r="K12" s="12">
        <v>343000</v>
      </c>
      <c r="L12" s="12">
        <f t="shared" si="2"/>
        <v>3119500</v>
      </c>
      <c r="M12" s="31">
        <v>41274</v>
      </c>
    </row>
    <row r="13" spans="1:13" s="38" customFormat="1" ht="27" customHeight="1">
      <c r="A13" s="30">
        <v>8</v>
      </c>
      <c r="B13" s="24" t="s">
        <v>85</v>
      </c>
      <c r="C13" s="44" t="s">
        <v>208</v>
      </c>
      <c r="D13" s="11" t="s">
        <v>142</v>
      </c>
      <c r="E13" s="11" t="s">
        <v>4</v>
      </c>
      <c r="F13" s="26">
        <f t="shared" si="0"/>
        <v>14</v>
      </c>
      <c r="G13" s="26">
        <v>14</v>
      </c>
      <c r="H13" s="26">
        <v>14</v>
      </c>
      <c r="I13" s="45">
        <v>1125000</v>
      </c>
      <c r="J13" s="29">
        <f t="shared" si="1"/>
        <v>0.4444444444444444</v>
      </c>
      <c r="K13" s="12">
        <v>500000</v>
      </c>
      <c r="L13" s="12">
        <f t="shared" si="2"/>
        <v>3619500</v>
      </c>
      <c r="M13" s="31">
        <v>41274</v>
      </c>
    </row>
    <row r="14" spans="1:13" s="38" customFormat="1" ht="27" customHeight="1">
      <c r="A14" s="30">
        <v>9</v>
      </c>
      <c r="B14" s="24" t="s">
        <v>79</v>
      </c>
      <c r="C14" s="25" t="s">
        <v>202</v>
      </c>
      <c r="D14" s="11" t="s">
        <v>138</v>
      </c>
      <c r="E14" s="11" t="s">
        <v>4</v>
      </c>
      <c r="F14" s="26">
        <f t="shared" si="0"/>
        <v>13.75</v>
      </c>
      <c r="G14" s="26">
        <v>14</v>
      </c>
      <c r="H14" s="26">
        <v>13.5</v>
      </c>
      <c r="I14" s="12">
        <v>833333</v>
      </c>
      <c r="J14" s="29">
        <f t="shared" si="1"/>
        <v>0.600000240000096</v>
      </c>
      <c r="K14" s="12">
        <v>500000</v>
      </c>
      <c r="L14" s="12">
        <f t="shared" si="2"/>
        <v>4119500</v>
      </c>
      <c r="M14" s="31">
        <v>41274</v>
      </c>
    </row>
    <row r="15" spans="1:13" s="38" customFormat="1" ht="27" customHeight="1">
      <c r="A15" s="30">
        <v>10</v>
      </c>
      <c r="B15" s="24" t="s">
        <v>41</v>
      </c>
      <c r="C15" s="25" t="s">
        <v>164</v>
      </c>
      <c r="D15" s="11" t="s">
        <v>13</v>
      </c>
      <c r="E15" s="11" t="s">
        <v>4</v>
      </c>
      <c r="F15" s="26">
        <f t="shared" si="0"/>
        <v>13.5</v>
      </c>
      <c r="G15" s="26">
        <v>14</v>
      </c>
      <c r="H15" s="26">
        <v>13</v>
      </c>
      <c r="I15" s="12">
        <f>560000+240000</f>
        <v>800000</v>
      </c>
      <c r="J15" s="29">
        <f t="shared" si="1"/>
        <v>0.7</v>
      </c>
      <c r="K15" s="12">
        <v>560000</v>
      </c>
      <c r="L15" s="12">
        <f t="shared" si="2"/>
        <v>4679500</v>
      </c>
      <c r="M15" s="31">
        <v>41274</v>
      </c>
    </row>
    <row r="16" spans="1:13" s="38" customFormat="1" ht="27" customHeight="1">
      <c r="A16" s="30">
        <v>11</v>
      </c>
      <c r="B16" s="24" t="s">
        <v>30</v>
      </c>
      <c r="C16" s="25" t="s">
        <v>153</v>
      </c>
      <c r="D16" s="11" t="s">
        <v>95</v>
      </c>
      <c r="E16" s="11" t="s">
        <v>4</v>
      </c>
      <c r="F16" s="26">
        <f t="shared" si="0"/>
        <v>13.25</v>
      </c>
      <c r="G16" s="26">
        <v>12</v>
      </c>
      <c r="H16" s="26">
        <v>14.5</v>
      </c>
      <c r="I16" s="12">
        <v>989692</v>
      </c>
      <c r="J16" s="29">
        <f t="shared" si="1"/>
        <v>0.6062492169280947</v>
      </c>
      <c r="K16" s="12">
        <v>600000</v>
      </c>
      <c r="L16" s="12">
        <f t="shared" si="2"/>
        <v>5279500</v>
      </c>
      <c r="M16" s="31">
        <v>41274</v>
      </c>
    </row>
    <row r="17" spans="1:13" s="38" customFormat="1" ht="27" customHeight="1">
      <c r="A17" s="30">
        <v>12</v>
      </c>
      <c r="B17" s="24" t="s">
        <v>40</v>
      </c>
      <c r="C17" s="25" t="s">
        <v>163</v>
      </c>
      <c r="D17" s="11" t="s">
        <v>105</v>
      </c>
      <c r="E17" s="11" t="s">
        <v>4</v>
      </c>
      <c r="F17" s="26">
        <f t="shared" si="0"/>
        <v>13.25</v>
      </c>
      <c r="G17" s="26">
        <v>12</v>
      </c>
      <c r="H17" s="26">
        <v>14.5</v>
      </c>
      <c r="I17" s="12">
        <f>498000+332000</f>
        <v>830000</v>
      </c>
      <c r="J17" s="29">
        <f t="shared" si="1"/>
        <v>0.6</v>
      </c>
      <c r="K17" s="12">
        <v>498000</v>
      </c>
      <c r="L17" s="12">
        <f t="shared" si="2"/>
        <v>5777500</v>
      </c>
      <c r="M17" s="31">
        <v>41455</v>
      </c>
    </row>
    <row r="18" spans="1:13" s="38" customFormat="1" ht="27" customHeight="1">
      <c r="A18" s="30">
        <v>13</v>
      </c>
      <c r="B18" s="24" t="s">
        <v>43</v>
      </c>
      <c r="C18" s="25" t="s">
        <v>166</v>
      </c>
      <c r="D18" s="11" t="s">
        <v>107</v>
      </c>
      <c r="E18" s="11" t="s">
        <v>4</v>
      </c>
      <c r="F18" s="26">
        <f t="shared" si="0"/>
        <v>13.25</v>
      </c>
      <c r="G18" s="26">
        <v>13</v>
      </c>
      <c r="H18" s="26">
        <v>13.5</v>
      </c>
      <c r="I18" s="12">
        <v>899000</v>
      </c>
      <c r="J18" s="29">
        <f t="shared" si="1"/>
        <v>0.5561735261401557</v>
      </c>
      <c r="K18" s="12">
        <v>500000</v>
      </c>
      <c r="L18" s="12">
        <f t="shared" si="2"/>
        <v>6277500</v>
      </c>
      <c r="M18" s="31">
        <v>41274</v>
      </c>
    </row>
    <row r="19" spans="1:13" s="38" customFormat="1" ht="27" customHeight="1">
      <c r="A19" s="30">
        <v>14</v>
      </c>
      <c r="B19" s="24" t="s">
        <v>25</v>
      </c>
      <c r="C19" s="25" t="s">
        <v>148</v>
      </c>
      <c r="D19" s="11" t="s">
        <v>91</v>
      </c>
      <c r="E19" s="11" t="s">
        <v>4</v>
      </c>
      <c r="F19" s="26">
        <f t="shared" si="0"/>
        <v>13</v>
      </c>
      <c r="G19" s="26">
        <v>14</v>
      </c>
      <c r="H19" s="26">
        <v>12</v>
      </c>
      <c r="I19" s="12">
        <v>846100</v>
      </c>
      <c r="J19" s="29">
        <f t="shared" si="1"/>
        <v>0.6500413662687625</v>
      </c>
      <c r="K19" s="12">
        <v>550000</v>
      </c>
      <c r="L19" s="12">
        <f t="shared" si="2"/>
        <v>6827500</v>
      </c>
      <c r="M19" s="31">
        <v>41455</v>
      </c>
    </row>
    <row r="20" spans="1:13" s="38" customFormat="1" ht="27" customHeight="1">
      <c r="A20" s="30">
        <v>15</v>
      </c>
      <c r="B20" s="24" t="s">
        <v>27</v>
      </c>
      <c r="C20" s="25" t="s">
        <v>150</v>
      </c>
      <c r="D20" s="11" t="s">
        <v>15</v>
      </c>
      <c r="E20" s="11" t="s">
        <v>4</v>
      </c>
      <c r="F20" s="26">
        <f t="shared" si="0"/>
        <v>13</v>
      </c>
      <c r="G20" s="26">
        <v>12</v>
      </c>
      <c r="H20" s="26">
        <v>14</v>
      </c>
      <c r="I20" s="12">
        <v>1738100</v>
      </c>
      <c r="J20" s="29">
        <f t="shared" si="1"/>
        <v>0.28767044473850756</v>
      </c>
      <c r="K20" s="12">
        <v>500000</v>
      </c>
      <c r="L20" s="12">
        <f t="shared" si="2"/>
        <v>7327500</v>
      </c>
      <c r="M20" s="31">
        <v>41274</v>
      </c>
    </row>
    <row r="21" spans="1:13" s="38" customFormat="1" ht="27" customHeight="1">
      <c r="A21" s="30">
        <v>16</v>
      </c>
      <c r="B21" s="24" t="s">
        <v>38</v>
      </c>
      <c r="C21" s="25" t="s">
        <v>161</v>
      </c>
      <c r="D21" s="11" t="s">
        <v>103</v>
      </c>
      <c r="E21" s="11" t="s">
        <v>4</v>
      </c>
      <c r="F21" s="26">
        <f t="shared" si="0"/>
        <v>13</v>
      </c>
      <c r="G21" s="26">
        <v>13</v>
      </c>
      <c r="H21" s="26">
        <v>13</v>
      </c>
      <c r="I21" s="12">
        <v>804642</v>
      </c>
      <c r="J21" s="29">
        <f t="shared" si="1"/>
        <v>0.5998941144011871</v>
      </c>
      <c r="K21" s="12">
        <v>482700</v>
      </c>
      <c r="L21" s="12">
        <f t="shared" si="2"/>
        <v>7810200</v>
      </c>
      <c r="M21" s="31">
        <v>41274</v>
      </c>
    </row>
    <row r="22" spans="1:13" s="38" customFormat="1" ht="27" customHeight="1">
      <c r="A22" s="30">
        <v>17</v>
      </c>
      <c r="B22" s="24" t="s">
        <v>58</v>
      </c>
      <c r="C22" s="25" t="s">
        <v>181</v>
      </c>
      <c r="D22" s="11" t="s">
        <v>119</v>
      </c>
      <c r="E22" s="11" t="s">
        <v>4</v>
      </c>
      <c r="F22" s="26">
        <f t="shared" si="0"/>
        <v>13</v>
      </c>
      <c r="G22" s="26">
        <v>13</v>
      </c>
      <c r="H22" s="26">
        <v>13</v>
      </c>
      <c r="I22" s="12">
        <v>737700</v>
      </c>
      <c r="J22" s="29">
        <f t="shared" si="1"/>
        <v>0.5999728887081469</v>
      </c>
      <c r="K22" s="12">
        <v>442600</v>
      </c>
      <c r="L22" s="12">
        <f t="shared" si="2"/>
        <v>8252800</v>
      </c>
      <c r="M22" s="31">
        <v>41274</v>
      </c>
    </row>
    <row r="23" spans="1:13" s="38" customFormat="1" ht="27" customHeight="1">
      <c r="A23" s="30">
        <v>18</v>
      </c>
      <c r="B23" s="24" t="s">
        <v>66</v>
      </c>
      <c r="C23" s="25" t="s">
        <v>189</v>
      </c>
      <c r="D23" s="11" t="s">
        <v>126</v>
      </c>
      <c r="E23" s="11" t="s">
        <v>4</v>
      </c>
      <c r="F23" s="26">
        <f t="shared" si="0"/>
        <v>13</v>
      </c>
      <c r="G23" s="26">
        <v>13</v>
      </c>
      <c r="H23" s="26">
        <v>13</v>
      </c>
      <c r="I23" s="12">
        <v>907000</v>
      </c>
      <c r="J23" s="29">
        <f t="shared" si="1"/>
        <v>0.6615214994487321</v>
      </c>
      <c r="K23" s="12">
        <v>600000</v>
      </c>
      <c r="L23" s="12">
        <f t="shared" si="2"/>
        <v>8852800</v>
      </c>
      <c r="M23" s="31">
        <v>41274</v>
      </c>
    </row>
    <row r="24" spans="1:13" s="38" customFormat="1" ht="27" customHeight="1">
      <c r="A24" s="30">
        <v>19</v>
      </c>
      <c r="B24" s="24" t="s">
        <v>67</v>
      </c>
      <c r="C24" s="25" t="s">
        <v>190</v>
      </c>
      <c r="D24" s="11" t="s">
        <v>127</v>
      </c>
      <c r="E24" s="11" t="s">
        <v>4</v>
      </c>
      <c r="F24" s="26">
        <f t="shared" si="0"/>
        <v>13</v>
      </c>
      <c r="G24" s="26">
        <v>13</v>
      </c>
      <c r="H24" s="26">
        <v>13</v>
      </c>
      <c r="I24" s="12">
        <v>587000</v>
      </c>
      <c r="J24" s="29">
        <f t="shared" si="1"/>
        <v>0.7</v>
      </c>
      <c r="K24" s="12">
        <v>410900</v>
      </c>
      <c r="L24" s="12">
        <f t="shared" si="2"/>
        <v>9263700</v>
      </c>
      <c r="M24" s="31">
        <v>41274</v>
      </c>
    </row>
    <row r="25" spans="1:13" s="38" customFormat="1" ht="27" customHeight="1">
      <c r="A25" s="30">
        <v>20</v>
      </c>
      <c r="B25" s="24" t="s">
        <v>68</v>
      </c>
      <c r="C25" s="25" t="s">
        <v>191</v>
      </c>
      <c r="D25" s="11" t="s">
        <v>128</v>
      </c>
      <c r="E25" s="11" t="s">
        <v>4</v>
      </c>
      <c r="F25" s="26">
        <f t="shared" si="0"/>
        <v>13</v>
      </c>
      <c r="G25" s="26">
        <v>13</v>
      </c>
      <c r="H25" s="26">
        <v>13</v>
      </c>
      <c r="I25" s="12">
        <v>809000</v>
      </c>
      <c r="J25" s="29">
        <f t="shared" si="1"/>
        <v>0.649938195302843</v>
      </c>
      <c r="K25" s="12">
        <v>525800</v>
      </c>
      <c r="L25" s="12">
        <f t="shared" si="2"/>
        <v>9789500</v>
      </c>
      <c r="M25" s="31">
        <v>41274</v>
      </c>
    </row>
    <row r="26" spans="1:13" s="38" customFormat="1" ht="27" customHeight="1">
      <c r="A26" s="30">
        <v>21</v>
      </c>
      <c r="B26" s="24" t="s">
        <v>69</v>
      </c>
      <c r="C26" s="25" t="s">
        <v>192</v>
      </c>
      <c r="D26" s="11" t="s">
        <v>129</v>
      </c>
      <c r="E26" s="11" t="s">
        <v>4</v>
      </c>
      <c r="F26" s="26">
        <f t="shared" si="0"/>
        <v>13</v>
      </c>
      <c r="G26" s="26">
        <v>13</v>
      </c>
      <c r="H26" s="26">
        <v>13</v>
      </c>
      <c r="I26" s="12">
        <v>395600</v>
      </c>
      <c r="J26" s="29">
        <f t="shared" si="1"/>
        <v>0.5998483316481295</v>
      </c>
      <c r="K26" s="12">
        <v>237300</v>
      </c>
      <c r="L26" s="12">
        <f t="shared" si="2"/>
        <v>10026800</v>
      </c>
      <c r="M26" s="31">
        <v>41274</v>
      </c>
    </row>
    <row r="27" spans="1:13" s="38" customFormat="1" ht="27" customHeight="1">
      <c r="A27" s="30">
        <v>22</v>
      </c>
      <c r="B27" s="24" t="s">
        <v>70</v>
      </c>
      <c r="C27" s="25" t="s">
        <v>193</v>
      </c>
      <c r="D27" s="11" t="s">
        <v>130</v>
      </c>
      <c r="E27" s="11" t="s">
        <v>4</v>
      </c>
      <c r="F27" s="26">
        <f t="shared" si="0"/>
        <v>13</v>
      </c>
      <c r="G27" s="26">
        <v>13</v>
      </c>
      <c r="H27" s="26">
        <v>13</v>
      </c>
      <c r="I27" s="12">
        <v>922500</v>
      </c>
      <c r="J27" s="29">
        <f t="shared" si="1"/>
        <v>0.5420054200542005</v>
      </c>
      <c r="K27" s="12">
        <v>500000</v>
      </c>
      <c r="L27" s="12">
        <f t="shared" si="2"/>
        <v>10526800</v>
      </c>
      <c r="M27" s="31">
        <v>41274</v>
      </c>
    </row>
    <row r="28" spans="1:13" s="38" customFormat="1" ht="27" customHeight="1">
      <c r="A28" s="30">
        <v>23</v>
      </c>
      <c r="B28" s="24" t="s">
        <v>71</v>
      </c>
      <c r="C28" s="25" t="s">
        <v>194</v>
      </c>
      <c r="D28" s="11" t="s">
        <v>131</v>
      </c>
      <c r="E28" s="11" t="s">
        <v>4</v>
      </c>
      <c r="F28" s="26">
        <f t="shared" si="0"/>
        <v>13</v>
      </c>
      <c r="G28" s="26">
        <v>13</v>
      </c>
      <c r="H28" s="26">
        <v>13</v>
      </c>
      <c r="I28" s="12">
        <v>830700</v>
      </c>
      <c r="J28" s="29">
        <f t="shared" si="1"/>
        <v>0.6499337907788612</v>
      </c>
      <c r="K28" s="12">
        <v>539900</v>
      </c>
      <c r="L28" s="12">
        <f t="shared" si="2"/>
        <v>11066700</v>
      </c>
      <c r="M28" s="31">
        <v>41274</v>
      </c>
    </row>
    <row r="29" spans="1:13" s="38" customFormat="1" ht="27" customHeight="1">
      <c r="A29" s="30">
        <v>24</v>
      </c>
      <c r="B29" s="24" t="s">
        <v>72</v>
      </c>
      <c r="C29" s="25" t="s">
        <v>195</v>
      </c>
      <c r="D29" s="11" t="s">
        <v>132</v>
      </c>
      <c r="E29" s="11" t="s">
        <v>4</v>
      </c>
      <c r="F29" s="26">
        <f t="shared" si="0"/>
        <v>13</v>
      </c>
      <c r="G29" s="26">
        <v>14</v>
      </c>
      <c r="H29" s="26">
        <v>12</v>
      </c>
      <c r="I29" s="12">
        <v>860000</v>
      </c>
      <c r="J29" s="29">
        <f t="shared" si="1"/>
        <v>0.6976744186046512</v>
      </c>
      <c r="K29" s="12">
        <v>600000</v>
      </c>
      <c r="L29" s="12">
        <f t="shared" si="2"/>
        <v>11666700</v>
      </c>
      <c r="M29" s="31">
        <v>41274</v>
      </c>
    </row>
    <row r="30" spans="1:13" s="38" customFormat="1" ht="27" customHeight="1">
      <c r="A30" s="30">
        <v>25</v>
      </c>
      <c r="B30" s="24" t="s">
        <v>73</v>
      </c>
      <c r="C30" s="25" t="s">
        <v>196</v>
      </c>
      <c r="D30" s="11" t="s">
        <v>133</v>
      </c>
      <c r="E30" s="11" t="s">
        <v>4</v>
      </c>
      <c r="F30" s="26">
        <f t="shared" si="0"/>
        <v>13</v>
      </c>
      <c r="G30" s="26">
        <v>13</v>
      </c>
      <c r="H30" s="26">
        <v>13</v>
      </c>
      <c r="I30" s="12">
        <v>383600</v>
      </c>
      <c r="J30" s="29">
        <f t="shared" si="1"/>
        <v>0.649895724713243</v>
      </c>
      <c r="K30" s="12">
        <v>249300</v>
      </c>
      <c r="L30" s="12">
        <f t="shared" si="2"/>
        <v>11916000</v>
      </c>
      <c r="M30" s="31">
        <v>41274</v>
      </c>
    </row>
    <row r="31" spans="1:13" s="38" customFormat="1" ht="27" customHeight="1">
      <c r="A31" s="30">
        <v>26</v>
      </c>
      <c r="B31" s="24" t="s">
        <v>80</v>
      </c>
      <c r="C31" s="25" t="s">
        <v>203</v>
      </c>
      <c r="D31" s="11" t="s">
        <v>12</v>
      </c>
      <c r="E31" s="11" t="s">
        <v>4</v>
      </c>
      <c r="F31" s="26">
        <f t="shared" si="0"/>
        <v>13</v>
      </c>
      <c r="G31" s="26">
        <v>13</v>
      </c>
      <c r="H31" s="26">
        <v>13</v>
      </c>
      <c r="I31" s="12">
        <v>846100</v>
      </c>
      <c r="J31" s="29">
        <f t="shared" si="1"/>
        <v>0.6500413662687625</v>
      </c>
      <c r="K31" s="12">
        <v>550000</v>
      </c>
      <c r="L31" s="12">
        <f t="shared" si="2"/>
        <v>12466000</v>
      </c>
      <c r="M31" s="31">
        <v>41274</v>
      </c>
    </row>
    <row r="32" spans="1:13" s="38" customFormat="1" ht="27" customHeight="1">
      <c r="A32" s="30">
        <v>27</v>
      </c>
      <c r="B32" s="24" t="s">
        <v>88</v>
      </c>
      <c r="C32" s="25" t="s">
        <v>211</v>
      </c>
      <c r="D32" s="11" t="s">
        <v>144</v>
      </c>
      <c r="E32" s="11" t="s">
        <v>4</v>
      </c>
      <c r="F32" s="26">
        <f t="shared" si="0"/>
        <v>13</v>
      </c>
      <c r="G32" s="26">
        <v>13</v>
      </c>
      <c r="H32" s="26">
        <v>13</v>
      </c>
      <c r="I32" s="12">
        <v>855000</v>
      </c>
      <c r="J32" s="29">
        <f t="shared" si="1"/>
        <v>0.7</v>
      </c>
      <c r="K32" s="12">
        <v>598500</v>
      </c>
      <c r="L32" s="12">
        <f t="shared" si="2"/>
        <v>13064500</v>
      </c>
      <c r="M32" s="31">
        <v>41274</v>
      </c>
    </row>
    <row r="33" spans="1:13" s="38" customFormat="1" ht="27" customHeight="1">
      <c r="A33" s="30">
        <v>28</v>
      </c>
      <c r="B33" s="24" t="s">
        <v>26</v>
      </c>
      <c r="C33" s="25" t="s">
        <v>149</v>
      </c>
      <c r="D33" s="11" t="s">
        <v>92</v>
      </c>
      <c r="E33" s="11" t="s">
        <v>4</v>
      </c>
      <c r="F33" s="26">
        <f t="shared" si="0"/>
        <v>12.75</v>
      </c>
      <c r="G33" s="26">
        <v>13</v>
      </c>
      <c r="H33" s="26">
        <v>12.5</v>
      </c>
      <c r="I33" s="12">
        <v>390000</v>
      </c>
      <c r="J33" s="29">
        <f t="shared" si="1"/>
        <v>0.6</v>
      </c>
      <c r="K33" s="12">
        <v>234000</v>
      </c>
      <c r="L33" s="12">
        <f t="shared" si="2"/>
        <v>13298500</v>
      </c>
      <c r="M33" s="31">
        <v>41274</v>
      </c>
    </row>
    <row r="34" spans="1:13" s="38" customFormat="1" ht="27" customHeight="1">
      <c r="A34" s="30">
        <v>29</v>
      </c>
      <c r="B34" s="24" t="s">
        <v>29</v>
      </c>
      <c r="C34" s="25" t="s">
        <v>152</v>
      </c>
      <c r="D34" s="11" t="s">
        <v>94</v>
      </c>
      <c r="E34" s="11" t="s">
        <v>4</v>
      </c>
      <c r="F34" s="26">
        <f t="shared" si="0"/>
        <v>12.75</v>
      </c>
      <c r="G34" s="26">
        <v>12</v>
      </c>
      <c r="H34" s="26">
        <v>13.5</v>
      </c>
      <c r="I34" s="12">
        <v>820100</v>
      </c>
      <c r="J34" s="29">
        <f>K34/I34</f>
        <v>0.5999268381904646</v>
      </c>
      <c r="K34" s="12">
        <v>492000</v>
      </c>
      <c r="L34" s="12">
        <f t="shared" si="2"/>
        <v>13790500</v>
      </c>
      <c r="M34" s="31">
        <v>41274</v>
      </c>
    </row>
    <row r="35" spans="1:13" s="38" customFormat="1" ht="27" customHeight="1">
      <c r="A35" s="30">
        <v>30</v>
      </c>
      <c r="B35" s="24" t="s">
        <v>36</v>
      </c>
      <c r="C35" s="25" t="s">
        <v>159</v>
      </c>
      <c r="D35" s="11" t="s">
        <v>101</v>
      </c>
      <c r="E35" s="11" t="s">
        <v>4</v>
      </c>
      <c r="F35" s="26">
        <f t="shared" si="0"/>
        <v>12.75</v>
      </c>
      <c r="G35" s="26">
        <v>12</v>
      </c>
      <c r="H35" s="26">
        <v>13.5</v>
      </c>
      <c r="I35" s="47">
        <f>240500+129500</f>
        <v>370000</v>
      </c>
      <c r="J35" s="29">
        <f t="shared" si="1"/>
        <v>0.65</v>
      </c>
      <c r="K35" s="12">
        <v>240500</v>
      </c>
      <c r="L35" s="12">
        <f t="shared" si="2"/>
        <v>14031000</v>
      </c>
      <c r="M35" s="31">
        <v>41274</v>
      </c>
    </row>
    <row r="36" spans="1:13" s="38" customFormat="1" ht="27" customHeight="1">
      <c r="A36" s="30">
        <v>31</v>
      </c>
      <c r="B36" s="24" t="s">
        <v>42</v>
      </c>
      <c r="C36" s="25" t="s">
        <v>165</v>
      </c>
      <c r="D36" s="11" t="s">
        <v>106</v>
      </c>
      <c r="E36" s="11" t="s">
        <v>4</v>
      </c>
      <c r="F36" s="26">
        <f t="shared" si="0"/>
        <v>12.75</v>
      </c>
      <c r="G36" s="26">
        <v>13</v>
      </c>
      <c r="H36" s="26">
        <v>12.5</v>
      </c>
      <c r="I36" s="12">
        <v>1000000</v>
      </c>
      <c r="J36" s="29">
        <f t="shared" si="1"/>
        <v>0.5</v>
      </c>
      <c r="K36" s="12">
        <v>500000</v>
      </c>
      <c r="L36" s="12">
        <f t="shared" si="2"/>
        <v>14531000</v>
      </c>
      <c r="M36" s="31">
        <v>41274</v>
      </c>
    </row>
    <row r="37" spans="1:13" s="38" customFormat="1" ht="27" customHeight="1">
      <c r="A37" s="30">
        <v>32</v>
      </c>
      <c r="B37" s="24" t="s">
        <v>50</v>
      </c>
      <c r="C37" s="25" t="s">
        <v>173</v>
      </c>
      <c r="D37" s="11" t="s">
        <v>112</v>
      </c>
      <c r="E37" s="11" t="s">
        <v>4</v>
      </c>
      <c r="F37" s="26">
        <f t="shared" si="0"/>
        <v>12.75</v>
      </c>
      <c r="G37" s="26">
        <v>13</v>
      </c>
      <c r="H37" s="26">
        <v>12.5</v>
      </c>
      <c r="I37" s="12">
        <v>900000</v>
      </c>
      <c r="J37" s="29">
        <f t="shared" si="1"/>
        <v>0.5555555555555556</v>
      </c>
      <c r="K37" s="12">
        <v>500000</v>
      </c>
      <c r="L37" s="12">
        <f t="shared" si="2"/>
        <v>15031000</v>
      </c>
      <c r="M37" s="31">
        <v>41274</v>
      </c>
    </row>
    <row r="38" spans="1:13" s="38" customFormat="1" ht="27" customHeight="1">
      <c r="A38" s="30">
        <v>33</v>
      </c>
      <c r="B38" s="24" t="s">
        <v>57</v>
      </c>
      <c r="C38" s="25" t="s">
        <v>180</v>
      </c>
      <c r="D38" s="11" t="s">
        <v>16</v>
      </c>
      <c r="E38" s="11" t="s">
        <v>4</v>
      </c>
      <c r="F38" s="26">
        <f t="shared" si="0"/>
        <v>12.75</v>
      </c>
      <c r="G38" s="26">
        <v>12</v>
      </c>
      <c r="H38" s="26">
        <v>13.5</v>
      </c>
      <c r="I38" s="12">
        <v>480000</v>
      </c>
      <c r="J38" s="29">
        <f t="shared" si="1"/>
        <v>0.6</v>
      </c>
      <c r="K38" s="12">
        <v>288000</v>
      </c>
      <c r="L38" s="12">
        <f aca="true" t="shared" si="3" ref="L38:L69">L37+K38</f>
        <v>15319000</v>
      </c>
      <c r="M38" s="31">
        <v>41274</v>
      </c>
    </row>
    <row r="39" spans="1:13" s="38" customFormat="1" ht="27" customHeight="1">
      <c r="A39" s="30">
        <v>34</v>
      </c>
      <c r="B39" s="24" t="s">
        <v>59</v>
      </c>
      <c r="C39" s="25" t="s">
        <v>182</v>
      </c>
      <c r="D39" s="11" t="s">
        <v>120</v>
      </c>
      <c r="E39" s="11" t="s">
        <v>4</v>
      </c>
      <c r="F39" s="26">
        <f t="shared" si="0"/>
        <v>12.75</v>
      </c>
      <c r="G39" s="26">
        <v>12</v>
      </c>
      <c r="H39" s="26">
        <v>13.5</v>
      </c>
      <c r="I39" s="12">
        <v>834000</v>
      </c>
      <c r="J39" s="29">
        <f t="shared" si="1"/>
        <v>0.5995203836930456</v>
      </c>
      <c r="K39" s="12">
        <v>500000</v>
      </c>
      <c r="L39" s="12">
        <f t="shared" si="3"/>
        <v>15819000</v>
      </c>
      <c r="M39" s="31">
        <v>41274</v>
      </c>
    </row>
    <row r="40" spans="1:13" s="38" customFormat="1" ht="27" customHeight="1">
      <c r="A40" s="30">
        <v>35</v>
      </c>
      <c r="B40" s="24" t="s">
        <v>75</v>
      </c>
      <c r="C40" s="25" t="s">
        <v>198</v>
      </c>
      <c r="D40" s="11" t="s">
        <v>134</v>
      </c>
      <c r="E40" s="11" t="s">
        <v>4</v>
      </c>
      <c r="F40" s="26">
        <f t="shared" si="0"/>
        <v>12.75</v>
      </c>
      <c r="G40" s="26">
        <v>13</v>
      </c>
      <c r="H40" s="26">
        <v>12.5</v>
      </c>
      <c r="I40" s="12">
        <v>995500</v>
      </c>
      <c r="J40" s="29">
        <f t="shared" si="1"/>
        <v>0.5022601707684581</v>
      </c>
      <c r="K40" s="12">
        <v>500000</v>
      </c>
      <c r="L40" s="12">
        <f t="shared" si="3"/>
        <v>16319000</v>
      </c>
      <c r="M40" s="31">
        <v>41274</v>
      </c>
    </row>
    <row r="41" spans="1:13" s="38" customFormat="1" ht="27" customHeight="1">
      <c r="A41" s="30">
        <v>36</v>
      </c>
      <c r="B41" s="24" t="s">
        <v>81</v>
      </c>
      <c r="C41" s="25" t="s">
        <v>204</v>
      </c>
      <c r="D41" s="11" t="s">
        <v>139</v>
      </c>
      <c r="E41" s="11" t="s">
        <v>4</v>
      </c>
      <c r="F41" s="26">
        <f t="shared" si="0"/>
        <v>12.75</v>
      </c>
      <c r="G41" s="26">
        <v>13</v>
      </c>
      <c r="H41" s="26">
        <v>12.5</v>
      </c>
      <c r="I41" s="12">
        <v>857100</v>
      </c>
      <c r="J41" s="29">
        <f t="shared" si="1"/>
        <v>0.7000350017500875</v>
      </c>
      <c r="K41" s="12">
        <v>600000</v>
      </c>
      <c r="L41" s="12">
        <f t="shared" si="3"/>
        <v>16919000</v>
      </c>
      <c r="M41" s="31">
        <v>41274</v>
      </c>
    </row>
    <row r="42" spans="1:13" s="38" customFormat="1" ht="27" customHeight="1">
      <c r="A42" s="30">
        <v>37</v>
      </c>
      <c r="B42" s="24" t="s">
        <v>82</v>
      </c>
      <c r="C42" s="25" t="s">
        <v>205</v>
      </c>
      <c r="D42" s="11" t="s">
        <v>19</v>
      </c>
      <c r="E42" s="11" t="s">
        <v>4</v>
      </c>
      <c r="F42" s="26">
        <f t="shared" si="0"/>
        <v>12.75</v>
      </c>
      <c r="G42" s="26">
        <v>13</v>
      </c>
      <c r="H42" s="26">
        <v>12.5</v>
      </c>
      <c r="I42" s="12">
        <v>1164400</v>
      </c>
      <c r="J42" s="29">
        <f t="shared" si="1"/>
        <v>0.47002748196496047</v>
      </c>
      <c r="K42" s="12">
        <v>547300</v>
      </c>
      <c r="L42" s="12">
        <f t="shared" si="3"/>
        <v>17466300</v>
      </c>
      <c r="M42" s="31">
        <v>41455</v>
      </c>
    </row>
    <row r="43" spans="1:13" s="38" customFormat="1" ht="27" customHeight="1">
      <c r="A43" s="30">
        <v>38</v>
      </c>
      <c r="B43" s="24" t="s">
        <v>87</v>
      </c>
      <c r="C43" s="25" t="s">
        <v>210</v>
      </c>
      <c r="D43" s="11" t="s">
        <v>143</v>
      </c>
      <c r="E43" s="11" t="s">
        <v>4</v>
      </c>
      <c r="F43" s="26">
        <f t="shared" si="0"/>
        <v>12.75</v>
      </c>
      <c r="G43" s="26">
        <v>12</v>
      </c>
      <c r="H43" s="26">
        <v>13.5</v>
      </c>
      <c r="I43" s="12">
        <v>1176200</v>
      </c>
      <c r="J43" s="29">
        <f t="shared" si="1"/>
        <v>0.5101173269852066</v>
      </c>
      <c r="K43" s="12">
        <v>600000</v>
      </c>
      <c r="L43" s="12">
        <f t="shared" si="3"/>
        <v>18066300</v>
      </c>
      <c r="M43" s="31">
        <v>41274</v>
      </c>
    </row>
    <row r="44" spans="1:13" s="38" customFormat="1" ht="27" customHeight="1">
      <c r="A44" s="30">
        <v>39</v>
      </c>
      <c r="B44" s="24" t="s">
        <v>46</v>
      </c>
      <c r="C44" s="25" t="s">
        <v>169</v>
      </c>
      <c r="D44" s="11" t="s">
        <v>110</v>
      </c>
      <c r="E44" s="11" t="s">
        <v>4</v>
      </c>
      <c r="F44" s="26">
        <f t="shared" si="0"/>
        <v>12.5</v>
      </c>
      <c r="G44" s="26">
        <v>13</v>
      </c>
      <c r="H44" s="26">
        <v>12</v>
      </c>
      <c r="I44" s="12">
        <v>857000</v>
      </c>
      <c r="J44" s="29">
        <f t="shared" si="1"/>
        <v>0.7</v>
      </c>
      <c r="K44" s="12">
        <v>599900</v>
      </c>
      <c r="L44" s="12">
        <f t="shared" si="3"/>
        <v>18666200</v>
      </c>
      <c r="M44" s="31">
        <v>41274</v>
      </c>
    </row>
    <row r="45" spans="1:13" s="38" customFormat="1" ht="27" customHeight="1">
      <c r="A45" s="30">
        <v>40</v>
      </c>
      <c r="B45" s="24" t="s">
        <v>90</v>
      </c>
      <c r="C45" s="48" t="s">
        <v>23</v>
      </c>
      <c r="D45" s="11" t="s">
        <v>22</v>
      </c>
      <c r="E45" s="11" t="s">
        <v>4</v>
      </c>
      <c r="F45" s="26">
        <f t="shared" si="0"/>
        <v>12.25</v>
      </c>
      <c r="G45" s="26">
        <v>12</v>
      </c>
      <c r="H45" s="26">
        <v>12.5</v>
      </c>
      <c r="I45" s="45">
        <v>850000</v>
      </c>
      <c r="J45" s="29">
        <f t="shared" si="1"/>
        <v>0.5882352941176471</v>
      </c>
      <c r="K45" s="49">
        <v>500000</v>
      </c>
      <c r="L45" s="12">
        <f t="shared" si="3"/>
        <v>19166200</v>
      </c>
      <c r="M45" s="46">
        <v>41455</v>
      </c>
    </row>
    <row r="46" spans="1:13" s="38" customFormat="1" ht="27" customHeight="1">
      <c r="A46" s="30">
        <v>41</v>
      </c>
      <c r="B46" s="33" t="s">
        <v>34</v>
      </c>
      <c r="C46" s="34" t="s">
        <v>157</v>
      </c>
      <c r="D46" s="35" t="s">
        <v>99</v>
      </c>
      <c r="E46" s="35" t="s">
        <v>146</v>
      </c>
      <c r="F46" s="32">
        <f>(G46+H46)/2</f>
        <v>12</v>
      </c>
      <c r="G46" s="32">
        <v>13</v>
      </c>
      <c r="H46" s="32">
        <v>11</v>
      </c>
      <c r="I46" s="36">
        <v>835000</v>
      </c>
      <c r="J46" s="37">
        <f>K46/I46</f>
        <v>0.5988023952095808</v>
      </c>
      <c r="K46" s="36">
        <v>500000</v>
      </c>
      <c r="L46" s="12">
        <f t="shared" si="3"/>
        <v>19666200</v>
      </c>
      <c r="M46" s="31">
        <v>41274</v>
      </c>
    </row>
    <row r="47" spans="1:13" s="38" customFormat="1" ht="27" customHeight="1">
      <c r="A47" s="30">
        <v>42</v>
      </c>
      <c r="B47" s="24" t="s">
        <v>33</v>
      </c>
      <c r="C47" s="25" t="s">
        <v>156</v>
      </c>
      <c r="D47" s="11" t="s">
        <v>98</v>
      </c>
      <c r="E47" s="11" t="s">
        <v>4</v>
      </c>
      <c r="F47" s="26">
        <f t="shared" si="0"/>
        <v>12</v>
      </c>
      <c r="G47" s="26">
        <v>12</v>
      </c>
      <c r="H47" s="26">
        <v>12</v>
      </c>
      <c r="I47" s="12">
        <v>270000</v>
      </c>
      <c r="J47" s="29">
        <f t="shared" si="1"/>
        <v>0.65</v>
      </c>
      <c r="K47" s="12">
        <v>175500</v>
      </c>
      <c r="L47" s="12">
        <f t="shared" si="3"/>
        <v>19841700</v>
      </c>
      <c r="M47" s="31">
        <v>41455</v>
      </c>
    </row>
    <row r="48" spans="1:13" s="38" customFormat="1" ht="27" customHeight="1">
      <c r="A48" s="30">
        <v>43</v>
      </c>
      <c r="B48" s="24" t="s">
        <v>74</v>
      </c>
      <c r="C48" s="25" t="s">
        <v>197</v>
      </c>
      <c r="D48" s="11" t="s">
        <v>18</v>
      </c>
      <c r="E48" s="11" t="s">
        <v>4</v>
      </c>
      <c r="F48" s="26">
        <f t="shared" si="0"/>
        <v>12</v>
      </c>
      <c r="G48" s="26">
        <v>11</v>
      </c>
      <c r="H48" s="26">
        <v>13</v>
      </c>
      <c r="I48" s="12">
        <v>860000</v>
      </c>
      <c r="J48" s="29">
        <f t="shared" si="1"/>
        <v>0.6976744186046512</v>
      </c>
      <c r="K48" s="12">
        <v>600000</v>
      </c>
      <c r="L48" s="12">
        <f t="shared" si="3"/>
        <v>20441700</v>
      </c>
      <c r="M48" s="31">
        <v>41274</v>
      </c>
    </row>
    <row r="49" spans="1:13" s="38" customFormat="1" ht="27" customHeight="1">
      <c r="A49" s="30">
        <v>44</v>
      </c>
      <c r="B49" s="24" t="s">
        <v>45</v>
      </c>
      <c r="C49" s="25" t="s">
        <v>168</v>
      </c>
      <c r="D49" s="11" t="s">
        <v>109</v>
      </c>
      <c r="E49" s="11" t="s">
        <v>4</v>
      </c>
      <c r="F49" s="26">
        <f t="shared" si="0"/>
        <v>12</v>
      </c>
      <c r="G49" s="26">
        <v>11</v>
      </c>
      <c r="H49" s="26">
        <v>13</v>
      </c>
      <c r="I49" s="12">
        <v>1048525</v>
      </c>
      <c r="J49" s="29">
        <f t="shared" si="1"/>
        <v>0.476860351446079</v>
      </c>
      <c r="K49" s="12">
        <v>500000</v>
      </c>
      <c r="L49" s="12">
        <f t="shared" si="3"/>
        <v>20941700</v>
      </c>
      <c r="M49" s="31">
        <v>41274</v>
      </c>
    </row>
    <row r="50" spans="1:13" s="38" customFormat="1" ht="27" customHeight="1">
      <c r="A50" s="30">
        <v>45</v>
      </c>
      <c r="B50" s="24" t="s">
        <v>28</v>
      </c>
      <c r="C50" s="25" t="s">
        <v>151</v>
      </c>
      <c r="D50" s="11" t="s">
        <v>93</v>
      </c>
      <c r="E50" s="11" t="s">
        <v>4</v>
      </c>
      <c r="F50" s="26">
        <f t="shared" si="0"/>
        <v>12</v>
      </c>
      <c r="G50" s="26">
        <v>12</v>
      </c>
      <c r="H50" s="26">
        <v>12</v>
      </c>
      <c r="I50" s="12">
        <v>835000</v>
      </c>
      <c r="J50" s="29">
        <f t="shared" si="1"/>
        <v>0.5988023952095808</v>
      </c>
      <c r="K50" s="12">
        <v>500000</v>
      </c>
      <c r="L50" s="12">
        <f t="shared" si="3"/>
        <v>21441700</v>
      </c>
      <c r="M50" s="31">
        <v>41274</v>
      </c>
    </row>
    <row r="51" spans="1:13" s="38" customFormat="1" ht="27" customHeight="1">
      <c r="A51" s="30">
        <v>46</v>
      </c>
      <c r="B51" s="24" t="s">
        <v>49</v>
      </c>
      <c r="C51" s="25" t="s">
        <v>172</v>
      </c>
      <c r="D51" s="11" t="s">
        <v>14</v>
      </c>
      <c r="E51" s="11" t="s">
        <v>4</v>
      </c>
      <c r="F51" s="26">
        <f t="shared" si="0"/>
        <v>12</v>
      </c>
      <c r="G51" s="26">
        <v>12</v>
      </c>
      <c r="H51" s="26">
        <v>12</v>
      </c>
      <c r="I51" s="12">
        <v>833000</v>
      </c>
      <c r="J51" s="29">
        <f t="shared" si="1"/>
        <v>0.6</v>
      </c>
      <c r="K51" s="12">
        <v>499800</v>
      </c>
      <c r="L51" s="12">
        <f t="shared" si="3"/>
        <v>21941500</v>
      </c>
      <c r="M51" s="31">
        <v>41274</v>
      </c>
    </row>
    <row r="52" spans="1:13" s="38" customFormat="1" ht="27" customHeight="1">
      <c r="A52" s="30">
        <v>47</v>
      </c>
      <c r="B52" s="24" t="s">
        <v>61</v>
      </c>
      <c r="C52" s="25" t="s">
        <v>184</v>
      </c>
      <c r="D52" s="11" t="s">
        <v>121</v>
      </c>
      <c r="E52" s="11" t="s">
        <v>4</v>
      </c>
      <c r="F52" s="26">
        <f t="shared" si="0"/>
        <v>12</v>
      </c>
      <c r="G52" s="26">
        <v>12</v>
      </c>
      <c r="H52" s="26">
        <v>12</v>
      </c>
      <c r="I52" s="12">
        <v>761000</v>
      </c>
      <c r="J52" s="29">
        <f t="shared" si="1"/>
        <v>0.6491458607095927</v>
      </c>
      <c r="K52" s="12">
        <v>494000</v>
      </c>
      <c r="L52" s="12">
        <f t="shared" si="3"/>
        <v>22435500</v>
      </c>
      <c r="M52" s="31">
        <v>41455</v>
      </c>
    </row>
    <row r="53" spans="1:13" s="38" customFormat="1" ht="27" customHeight="1">
      <c r="A53" s="30">
        <v>48</v>
      </c>
      <c r="B53" s="24" t="s">
        <v>47</v>
      </c>
      <c r="C53" s="25" t="s">
        <v>170</v>
      </c>
      <c r="D53" s="11" t="s">
        <v>21</v>
      </c>
      <c r="E53" s="11" t="s">
        <v>4</v>
      </c>
      <c r="F53" s="26">
        <f t="shared" si="0"/>
        <v>12</v>
      </c>
      <c r="G53" s="26">
        <v>12</v>
      </c>
      <c r="H53" s="26">
        <v>12</v>
      </c>
      <c r="I53" s="12">
        <v>470000</v>
      </c>
      <c r="J53" s="29">
        <f t="shared" si="1"/>
        <v>0.6</v>
      </c>
      <c r="K53" s="12">
        <v>282000</v>
      </c>
      <c r="L53" s="12">
        <f t="shared" si="3"/>
        <v>22717500</v>
      </c>
      <c r="M53" s="31">
        <v>41274</v>
      </c>
    </row>
    <row r="54" spans="1:13" s="38" customFormat="1" ht="27" customHeight="1">
      <c r="A54" s="30">
        <v>49</v>
      </c>
      <c r="B54" s="24" t="s">
        <v>39</v>
      </c>
      <c r="C54" s="25" t="s">
        <v>162</v>
      </c>
      <c r="D54" s="11" t="s">
        <v>104</v>
      </c>
      <c r="E54" s="11" t="s">
        <v>4</v>
      </c>
      <c r="F54" s="26">
        <f t="shared" si="0"/>
        <v>12</v>
      </c>
      <c r="G54" s="26">
        <v>12</v>
      </c>
      <c r="H54" s="26">
        <v>12</v>
      </c>
      <c r="I54" s="12">
        <v>890000</v>
      </c>
      <c r="J54" s="29">
        <f t="shared" si="1"/>
        <v>0.6179775280898876</v>
      </c>
      <c r="K54" s="12">
        <v>550000</v>
      </c>
      <c r="L54" s="12">
        <f t="shared" si="3"/>
        <v>23267500</v>
      </c>
      <c r="M54" s="31">
        <v>41274</v>
      </c>
    </row>
    <row r="55" spans="1:13" s="38" customFormat="1" ht="27" customHeight="1">
      <c r="A55" s="30">
        <v>50</v>
      </c>
      <c r="B55" s="24" t="s">
        <v>54</v>
      </c>
      <c r="C55" s="25" t="s">
        <v>177</v>
      </c>
      <c r="D55" s="11" t="s">
        <v>116</v>
      </c>
      <c r="E55" s="11" t="s">
        <v>4</v>
      </c>
      <c r="F55" s="26">
        <f t="shared" si="0"/>
        <v>12</v>
      </c>
      <c r="G55" s="26">
        <v>12</v>
      </c>
      <c r="H55" s="26">
        <v>12</v>
      </c>
      <c r="I55" s="12">
        <v>1426300</v>
      </c>
      <c r="J55" s="29">
        <f t="shared" si="1"/>
        <v>0.3505573862441282</v>
      </c>
      <c r="K55" s="12">
        <v>500000</v>
      </c>
      <c r="L55" s="12">
        <f t="shared" si="3"/>
        <v>23767500</v>
      </c>
      <c r="M55" s="31">
        <v>41274</v>
      </c>
    </row>
    <row r="56" spans="1:13" s="38" customFormat="1" ht="27" customHeight="1">
      <c r="A56" s="30">
        <v>51</v>
      </c>
      <c r="B56" s="24" t="s">
        <v>53</v>
      </c>
      <c r="C56" s="25" t="s">
        <v>176</v>
      </c>
      <c r="D56" s="11" t="s">
        <v>115</v>
      </c>
      <c r="E56" s="11" t="s">
        <v>4</v>
      </c>
      <c r="F56" s="26">
        <f t="shared" si="0"/>
        <v>12</v>
      </c>
      <c r="G56" s="26">
        <v>12</v>
      </c>
      <c r="H56" s="26">
        <v>12</v>
      </c>
      <c r="I56" s="12">
        <v>994900</v>
      </c>
      <c r="J56" s="29">
        <f t="shared" si="1"/>
        <v>0.6030756859985928</v>
      </c>
      <c r="K56" s="12">
        <v>600000</v>
      </c>
      <c r="L56" s="12">
        <f t="shared" si="3"/>
        <v>24367500</v>
      </c>
      <c r="M56" s="31">
        <v>41274</v>
      </c>
    </row>
    <row r="57" spans="1:13" s="38" customFormat="1" ht="27" customHeight="1">
      <c r="A57" s="30">
        <v>52</v>
      </c>
      <c r="B57" s="24" t="s">
        <v>24</v>
      </c>
      <c r="C57" s="25" t="s">
        <v>147</v>
      </c>
      <c r="D57" s="11" t="s">
        <v>17</v>
      </c>
      <c r="E57" s="11" t="s">
        <v>4</v>
      </c>
      <c r="F57" s="26">
        <f t="shared" si="0"/>
        <v>12</v>
      </c>
      <c r="G57" s="26">
        <v>12</v>
      </c>
      <c r="H57" s="26">
        <v>12</v>
      </c>
      <c r="I57" s="12">
        <v>1000000</v>
      </c>
      <c r="J57" s="29">
        <f t="shared" si="1"/>
        <v>0.5</v>
      </c>
      <c r="K57" s="12">
        <v>500000</v>
      </c>
      <c r="L57" s="12">
        <f t="shared" si="3"/>
        <v>24867500</v>
      </c>
      <c r="M57" s="31">
        <v>41274</v>
      </c>
    </row>
    <row r="58" spans="1:13" s="38" customFormat="1" ht="27" customHeight="1">
      <c r="A58" s="30">
        <v>53</v>
      </c>
      <c r="B58" s="24" t="s">
        <v>76</v>
      </c>
      <c r="C58" s="25" t="s">
        <v>199</v>
      </c>
      <c r="D58" s="11" t="s">
        <v>135</v>
      </c>
      <c r="E58" s="11" t="s">
        <v>4</v>
      </c>
      <c r="F58" s="26">
        <f t="shared" si="0"/>
        <v>12</v>
      </c>
      <c r="G58" s="26">
        <v>12</v>
      </c>
      <c r="H58" s="26">
        <v>12</v>
      </c>
      <c r="I58" s="12">
        <v>990000</v>
      </c>
      <c r="J58" s="29">
        <f t="shared" si="1"/>
        <v>0.5555555555555556</v>
      </c>
      <c r="K58" s="12">
        <v>550000</v>
      </c>
      <c r="L58" s="12">
        <f t="shared" si="3"/>
        <v>25417500</v>
      </c>
      <c r="M58" s="31">
        <v>41274</v>
      </c>
    </row>
    <row r="59" spans="1:13" s="38" customFormat="1" ht="27" customHeight="1">
      <c r="A59" s="30">
        <v>54</v>
      </c>
      <c r="B59" s="24" t="s">
        <v>60</v>
      </c>
      <c r="C59" s="25" t="s">
        <v>183</v>
      </c>
      <c r="D59" s="11" t="s">
        <v>11</v>
      </c>
      <c r="E59" s="11" t="s">
        <v>4</v>
      </c>
      <c r="F59" s="26">
        <f t="shared" si="0"/>
        <v>12</v>
      </c>
      <c r="G59" s="26">
        <v>12</v>
      </c>
      <c r="H59" s="26">
        <v>12</v>
      </c>
      <c r="I59" s="12">
        <v>650300</v>
      </c>
      <c r="J59" s="29">
        <f t="shared" si="1"/>
        <v>0.5997232046747655</v>
      </c>
      <c r="K59" s="12">
        <v>390000</v>
      </c>
      <c r="L59" s="12">
        <f t="shared" si="3"/>
        <v>25807500</v>
      </c>
      <c r="M59" s="31">
        <v>41274</v>
      </c>
    </row>
    <row r="60" spans="1:13" s="38" customFormat="1" ht="27" customHeight="1">
      <c r="A60" s="30">
        <v>55</v>
      </c>
      <c r="B60" s="24" t="s">
        <v>35</v>
      </c>
      <c r="C60" s="25" t="s">
        <v>158</v>
      </c>
      <c r="D60" s="11" t="s">
        <v>100</v>
      </c>
      <c r="E60" s="11" t="s">
        <v>4</v>
      </c>
      <c r="F60" s="26">
        <f t="shared" si="0"/>
        <v>12</v>
      </c>
      <c r="G60" s="26">
        <v>12</v>
      </c>
      <c r="H60" s="26">
        <v>12</v>
      </c>
      <c r="I60" s="12">
        <v>687600</v>
      </c>
      <c r="J60" s="29">
        <f t="shared" si="1"/>
        <v>0.5991855730075626</v>
      </c>
      <c r="K60" s="12">
        <v>412000</v>
      </c>
      <c r="L60" s="12">
        <f t="shared" si="3"/>
        <v>26219500</v>
      </c>
      <c r="M60" s="31">
        <v>41455</v>
      </c>
    </row>
    <row r="61" spans="1:13" s="38" customFormat="1" ht="27" customHeight="1">
      <c r="A61" s="30">
        <v>56</v>
      </c>
      <c r="B61" s="24" t="s">
        <v>48</v>
      </c>
      <c r="C61" s="25" t="s">
        <v>171</v>
      </c>
      <c r="D61" s="11" t="s">
        <v>111</v>
      </c>
      <c r="E61" s="11" t="s">
        <v>4</v>
      </c>
      <c r="F61" s="26">
        <f t="shared" si="0"/>
        <v>12</v>
      </c>
      <c r="G61" s="26">
        <v>12</v>
      </c>
      <c r="H61" s="26">
        <v>12</v>
      </c>
      <c r="I61" s="12">
        <v>897513</v>
      </c>
      <c r="J61" s="29">
        <f t="shared" si="1"/>
        <v>0.6685139936691725</v>
      </c>
      <c r="K61" s="12">
        <v>600000</v>
      </c>
      <c r="L61" s="12">
        <f t="shared" si="3"/>
        <v>26819500</v>
      </c>
      <c r="M61" s="31">
        <v>41274</v>
      </c>
    </row>
    <row r="62" spans="1:13" s="38" customFormat="1" ht="27" customHeight="1">
      <c r="A62" s="30">
        <v>57</v>
      </c>
      <c r="B62" s="24" t="s">
        <v>44</v>
      </c>
      <c r="C62" s="25" t="s">
        <v>167</v>
      </c>
      <c r="D62" s="11" t="s">
        <v>108</v>
      </c>
      <c r="E62" s="11" t="s">
        <v>4</v>
      </c>
      <c r="F62" s="26">
        <f t="shared" si="0"/>
        <v>12</v>
      </c>
      <c r="G62" s="26">
        <v>12</v>
      </c>
      <c r="H62" s="26">
        <v>12</v>
      </c>
      <c r="I62" s="12">
        <v>1210248</v>
      </c>
      <c r="J62" s="29">
        <f t="shared" si="1"/>
        <v>0.4131384641825477</v>
      </c>
      <c r="K62" s="12">
        <v>500000</v>
      </c>
      <c r="L62" s="12">
        <f t="shared" si="3"/>
        <v>27319500</v>
      </c>
      <c r="M62" s="31">
        <v>41274</v>
      </c>
    </row>
    <row r="63" spans="1:13" s="38" customFormat="1" ht="27" customHeight="1">
      <c r="A63" s="30">
        <v>58</v>
      </c>
      <c r="B63" s="24" t="s">
        <v>84</v>
      </c>
      <c r="C63" s="25" t="s">
        <v>207</v>
      </c>
      <c r="D63" s="11" t="s">
        <v>141</v>
      </c>
      <c r="E63" s="11" t="s">
        <v>4</v>
      </c>
      <c r="F63" s="26">
        <f t="shared" si="0"/>
        <v>12</v>
      </c>
      <c r="G63" s="26">
        <v>12</v>
      </c>
      <c r="H63" s="26">
        <v>12</v>
      </c>
      <c r="I63" s="12">
        <v>287200</v>
      </c>
      <c r="J63" s="29">
        <f t="shared" si="1"/>
        <v>0.5988857938718662</v>
      </c>
      <c r="K63" s="12">
        <v>172000</v>
      </c>
      <c r="L63" s="12">
        <f t="shared" si="3"/>
        <v>27491500</v>
      </c>
      <c r="M63" s="31">
        <v>41274</v>
      </c>
    </row>
    <row r="64" spans="1:13" s="38" customFormat="1" ht="27" customHeight="1">
      <c r="A64" s="30">
        <v>59</v>
      </c>
      <c r="B64" s="24" t="s">
        <v>78</v>
      </c>
      <c r="C64" s="25" t="s">
        <v>201</v>
      </c>
      <c r="D64" s="11" t="s">
        <v>137</v>
      </c>
      <c r="E64" s="11" t="s">
        <v>4</v>
      </c>
      <c r="F64" s="26">
        <f t="shared" si="0"/>
        <v>12</v>
      </c>
      <c r="G64" s="26">
        <v>12</v>
      </c>
      <c r="H64" s="26">
        <v>12</v>
      </c>
      <c r="I64" s="12">
        <v>833333</v>
      </c>
      <c r="J64" s="29">
        <f t="shared" si="1"/>
        <v>0.600000240000096</v>
      </c>
      <c r="K64" s="12">
        <v>500000</v>
      </c>
      <c r="L64" s="12">
        <f t="shared" si="3"/>
        <v>27991500</v>
      </c>
      <c r="M64" s="31">
        <v>41274</v>
      </c>
    </row>
    <row r="65" spans="1:13" s="38" customFormat="1" ht="27" customHeight="1">
      <c r="A65" s="30">
        <v>60</v>
      </c>
      <c r="B65" s="24" t="s">
        <v>55</v>
      </c>
      <c r="C65" s="25" t="s">
        <v>178</v>
      </c>
      <c r="D65" s="11" t="s">
        <v>117</v>
      </c>
      <c r="E65" s="11" t="s">
        <v>4</v>
      </c>
      <c r="F65" s="26">
        <f t="shared" si="0"/>
        <v>12</v>
      </c>
      <c r="G65" s="26">
        <v>12</v>
      </c>
      <c r="H65" s="26">
        <v>12</v>
      </c>
      <c r="I65" s="12">
        <v>835000</v>
      </c>
      <c r="J65" s="29">
        <f aca="true" t="shared" si="4" ref="J65:J73">K65/I65</f>
        <v>0.5988023952095808</v>
      </c>
      <c r="K65" s="12">
        <v>500000</v>
      </c>
      <c r="L65" s="12">
        <f t="shared" si="3"/>
        <v>28491500</v>
      </c>
      <c r="M65" s="31">
        <v>41455</v>
      </c>
    </row>
    <row r="66" spans="1:13" s="38" customFormat="1" ht="27" customHeight="1">
      <c r="A66" s="30">
        <v>61</v>
      </c>
      <c r="B66" s="24" t="s">
        <v>32</v>
      </c>
      <c r="C66" s="25" t="s">
        <v>155</v>
      </c>
      <c r="D66" s="11" t="s">
        <v>97</v>
      </c>
      <c r="E66" s="11" t="s">
        <v>4</v>
      </c>
      <c r="F66" s="26">
        <f t="shared" si="0"/>
        <v>12</v>
      </c>
      <c r="G66" s="26">
        <v>12</v>
      </c>
      <c r="H66" s="26">
        <v>12</v>
      </c>
      <c r="I66" s="12">
        <v>422360</v>
      </c>
      <c r="J66" s="29">
        <f t="shared" si="4"/>
        <v>0.599962117624775</v>
      </c>
      <c r="K66" s="12">
        <v>253400</v>
      </c>
      <c r="L66" s="12">
        <f t="shared" si="3"/>
        <v>28744900</v>
      </c>
      <c r="M66" s="31">
        <v>41274</v>
      </c>
    </row>
    <row r="67" spans="1:13" s="38" customFormat="1" ht="27" customHeight="1">
      <c r="A67" s="30">
        <v>62</v>
      </c>
      <c r="B67" s="24" t="s">
        <v>83</v>
      </c>
      <c r="C67" s="25" t="s">
        <v>206</v>
      </c>
      <c r="D67" s="11" t="s">
        <v>140</v>
      </c>
      <c r="E67" s="11" t="s">
        <v>4</v>
      </c>
      <c r="F67" s="26">
        <f t="shared" si="0"/>
        <v>12</v>
      </c>
      <c r="G67" s="26">
        <v>12</v>
      </c>
      <c r="H67" s="26">
        <v>12</v>
      </c>
      <c r="I67" s="12">
        <v>729500</v>
      </c>
      <c r="J67" s="29">
        <f t="shared" si="4"/>
        <v>0.6</v>
      </c>
      <c r="K67" s="12">
        <v>437700</v>
      </c>
      <c r="L67" s="12">
        <f t="shared" si="3"/>
        <v>29182600</v>
      </c>
      <c r="M67" s="31">
        <v>41274</v>
      </c>
    </row>
    <row r="68" spans="1:13" s="38" customFormat="1" ht="27" customHeight="1">
      <c r="A68" s="30">
        <v>63</v>
      </c>
      <c r="B68" s="24" t="s">
        <v>64</v>
      </c>
      <c r="C68" s="25" t="s">
        <v>187</v>
      </c>
      <c r="D68" s="11" t="s">
        <v>124</v>
      </c>
      <c r="E68" s="11" t="s">
        <v>4</v>
      </c>
      <c r="F68" s="26">
        <f t="shared" si="0"/>
        <v>12</v>
      </c>
      <c r="G68" s="26">
        <v>12</v>
      </c>
      <c r="H68" s="26">
        <v>12</v>
      </c>
      <c r="I68" s="12">
        <v>1100400</v>
      </c>
      <c r="J68" s="29">
        <f t="shared" si="4"/>
        <v>0.45438022537259176</v>
      </c>
      <c r="K68" s="12">
        <v>500000</v>
      </c>
      <c r="L68" s="12">
        <f t="shared" si="3"/>
        <v>29682600</v>
      </c>
      <c r="M68" s="31">
        <v>41274</v>
      </c>
    </row>
    <row r="69" spans="1:13" s="38" customFormat="1" ht="27" customHeight="1">
      <c r="A69" s="30">
        <v>64</v>
      </c>
      <c r="B69" s="24" t="s">
        <v>86</v>
      </c>
      <c r="C69" s="25" t="s">
        <v>209</v>
      </c>
      <c r="D69" s="11" t="s">
        <v>20</v>
      </c>
      <c r="E69" s="11" t="s">
        <v>4</v>
      </c>
      <c r="F69" s="26">
        <f t="shared" si="0"/>
        <v>12</v>
      </c>
      <c r="G69" s="26">
        <v>12</v>
      </c>
      <c r="H69" s="26">
        <v>12</v>
      </c>
      <c r="I69" s="12">
        <v>1162500</v>
      </c>
      <c r="J69" s="29">
        <f t="shared" si="4"/>
        <v>0.4731182795698925</v>
      </c>
      <c r="K69" s="12">
        <v>550000</v>
      </c>
      <c r="L69" s="12">
        <f t="shared" si="3"/>
        <v>30232600</v>
      </c>
      <c r="M69" s="31">
        <v>41274</v>
      </c>
    </row>
    <row r="70" spans="1:13" s="38" customFormat="1" ht="27" customHeight="1">
      <c r="A70" s="30">
        <v>65</v>
      </c>
      <c r="B70" s="24" t="s">
        <v>52</v>
      </c>
      <c r="C70" s="25" t="s">
        <v>175</v>
      </c>
      <c r="D70" s="11" t="s">
        <v>114</v>
      </c>
      <c r="E70" s="11" t="s">
        <v>4</v>
      </c>
      <c r="F70" s="26">
        <f t="shared" si="0"/>
        <v>12</v>
      </c>
      <c r="G70" s="26">
        <v>12</v>
      </c>
      <c r="H70" s="26">
        <v>12</v>
      </c>
      <c r="I70" s="12">
        <v>1220000</v>
      </c>
      <c r="J70" s="29">
        <f t="shared" si="4"/>
        <v>0.45081967213114754</v>
      </c>
      <c r="K70" s="12">
        <v>550000</v>
      </c>
      <c r="L70" s="12">
        <f>L69+K70</f>
        <v>30782600</v>
      </c>
      <c r="M70" s="31">
        <v>41274</v>
      </c>
    </row>
    <row r="71" spans="1:13" s="38" customFormat="1" ht="27" customHeight="1">
      <c r="A71" s="30">
        <v>66</v>
      </c>
      <c r="B71" s="24" t="s">
        <v>37</v>
      </c>
      <c r="C71" s="25" t="s">
        <v>160</v>
      </c>
      <c r="D71" s="11" t="s">
        <v>102</v>
      </c>
      <c r="E71" s="11" t="s">
        <v>4</v>
      </c>
      <c r="F71" s="26">
        <f>(G71+H71)/2</f>
        <v>12</v>
      </c>
      <c r="G71" s="26">
        <v>12</v>
      </c>
      <c r="H71" s="26">
        <v>12</v>
      </c>
      <c r="I71" s="12">
        <v>1100000</v>
      </c>
      <c r="J71" s="29">
        <f t="shared" si="4"/>
        <v>0.45454545454545453</v>
      </c>
      <c r="K71" s="12">
        <v>500000</v>
      </c>
      <c r="L71" s="12">
        <f>L70+K71</f>
        <v>31282600</v>
      </c>
      <c r="M71" s="31">
        <v>41274</v>
      </c>
    </row>
    <row r="72" spans="1:13" s="38" customFormat="1" ht="27" customHeight="1">
      <c r="A72" s="30">
        <v>67</v>
      </c>
      <c r="B72" s="24" t="s">
        <v>77</v>
      </c>
      <c r="C72" s="25" t="s">
        <v>200</v>
      </c>
      <c r="D72" s="11" t="s">
        <v>136</v>
      </c>
      <c r="E72" s="11" t="s">
        <v>4</v>
      </c>
      <c r="F72" s="26">
        <f>(G72+H72)/2</f>
        <v>12</v>
      </c>
      <c r="G72" s="26">
        <v>13</v>
      </c>
      <c r="H72" s="26">
        <v>11</v>
      </c>
      <c r="I72" s="12">
        <v>468500</v>
      </c>
      <c r="J72" s="29">
        <f t="shared" si="4"/>
        <v>0.6</v>
      </c>
      <c r="K72" s="12">
        <v>281100</v>
      </c>
      <c r="L72" s="12">
        <f>L71+K72</f>
        <v>31563700</v>
      </c>
      <c r="M72" s="31">
        <v>41455</v>
      </c>
    </row>
    <row r="73" spans="1:13" s="38" customFormat="1" ht="27" customHeight="1" thickBot="1">
      <c r="A73" s="30">
        <v>68</v>
      </c>
      <c r="B73" s="33" t="s">
        <v>216</v>
      </c>
      <c r="C73" s="34" t="s">
        <v>217</v>
      </c>
      <c r="D73" s="35" t="s">
        <v>218</v>
      </c>
      <c r="E73" s="35" t="s">
        <v>4</v>
      </c>
      <c r="F73" s="32">
        <f>(G73+H73)/2</f>
        <v>12</v>
      </c>
      <c r="G73" s="32">
        <v>12</v>
      </c>
      <c r="H73" s="32">
        <v>12</v>
      </c>
      <c r="I73" s="36">
        <v>1313125</v>
      </c>
      <c r="J73" s="37">
        <f t="shared" si="4"/>
        <v>0.4569252736792004</v>
      </c>
      <c r="K73" s="36">
        <v>600000</v>
      </c>
      <c r="L73" s="36">
        <f>L72+K73</f>
        <v>32163700</v>
      </c>
      <c r="M73" s="57">
        <v>41274</v>
      </c>
    </row>
    <row r="74" spans="1:13" ht="16.5" customHeight="1" thickBot="1">
      <c r="A74" s="20"/>
      <c r="B74" s="21"/>
      <c r="C74" s="22"/>
      <c r="D74" s="23"/>
      <c r="E74" s="23"/>
      <c r="F74" s="15"/>
      <c r="G74" s="15"/>
      <c r="H74" s="15"/>
      <c r="I74" s="16"/>
      <c r="J74" s="55" t="s">
        <v>213</v>
      </c>
      <c r="K74" s="56">
        <f>SUM(K6:K73)</f>
        <v>32163700</v>
      </c>
      <c r="L74" s="14"/>
      <c r="M74" s="19"/>
    </row>
    <row r="75" spans="1:13" ht="13.5" customHeight="1">
      <c r="A75" s="20"/>
      <c r="B75" s="21"/>
      <c r="C75" s="22"/>
      <c r="D75" s="23"/>
      <c r="E75" s="23"/>
      <c r="F75" s="15"/>
      <c r="G75" s="15"/>
      <c r="H75" s="15"/>
      <c r="I75" s="16"/>
      <c r="J75" s="17"/>
      <c r="K75" s="18"/>
      <c r="L75" s="14"/>
      <c r="M75" s="19"/>
    </row>
    <row r="76" spans="11:13" ht="12.75">
      <c r="K76" s="27"/>
      <c r="L76" s="13"/>
      <c r="M76" s="14"/>
    </row>
    <row r="77" spans="11:13" ht="12.75">
      <c r="K77" s="27"/>
      <c r="L77" s="13"/>
      <c r="M77" s="14"/>
    </row>
    <row r="78" spans="11:12" ht="12.75">
      <c r="K78" s="28"/>
      <c r="L78" s="13"/>
    </row>
  </sheetData>
  <printOptions/>
  <pageMargins left="0.7480314960629921" right="0.4330708661417323" top="0.7480314960629921" bottom="0.5511811023622047" header="0.2362204724409449" footer="0.35433070866141736"/>
  <pageSetup fitToHeight="8" fitToWidth="1" horizontalDpi="600" verticalDpi="600" orientation="landscape" paperSize="9" scale="85" r:id="rId1"/>
  <headerFooter alignWithMargins="0">
    <oddHeader>&amp;L&amp;"Tahoma,Tučné"&amp;12Usnesení č. 24/2110 - Příloha č. 1&amp;"Tahoma,Obyčejné"
Počet stran přílohy: 4&amp;R&amp;"Tahoma,Obyčejné"Strana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novotna</cp:lastModifiedBy>
  <cp:lastPrinted>2012-06-08T11:59:08Z</cp:lastPrinted>
  <dcterms:created xsi:type="dcterms:W3CDTF">2009-03-16T09:15:32Z</dcterms:created>
  <dcterms:modified xsi:type="dcterms:W3CDTF">2012-09-27T06:42:34Z</dcterms:modified>
  <cp:category/>
  <cp:version/>
  <cp:contentType/>
  <cp:contentStatus/>
</cp:coreProperties>
</file>