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5" yWindow="5295" windowWidth="16485" windowHeight="7080" tabRatio="421" activeTab="0"/>
  </bookViews>
  <sheets>
    <sheet name="Náhradníci POV 2012 DT1" sheetId="1" r:id="rId1"/>
  </sheets>
  <definedNames>
    <definedName name="_xlnm._FilterDatabase" localSheetId="0" hidden="1">'Náhradníci POV 2012 DT1'!$A$5:$M$5</definedName>
    <definedName name="_xlnm.Print_Titles" localSheetId="0">'Náhradníci POV 2012 DT1'!$5:$5</definedName>
    <definedName name="_xlnm.Print_Area" localSheetId="0">'Náhradníci POV 2012 DT1'!$A$1:$M$104</definedName>
    <definedName name="Z_09DE2F33_B042_4F72_B7C6_C094A7FDD7FF_.wvu.PrintArea" localSheetId="0" hidden="1">'Náhradníci POV 2012 DT1'!$A$1:$L$100</definedName>
    <definedName name="Z_09DE2F33_B042_4F72_B7C6_C094A7FDD7FF_.wvu.PrintTitles" localSheetId="0" hidden="1">'Náhradníci POV 2012 DT1'!$5:$5</definedName>
    <definedName name="Z_8FB9614C_C08A_48D1_9C0A_E1EFB77088BD_.wvu.FilterData" localSheetId="0" hidden="1">'Náhradníci POV 2012 DT1'!$A$5:$M$100</definedName>
    <definedName name="Z_8FB9614C_C08A_48D1_9C0A_E1EFB77088BD_.wvu.PrintArea" localSheetId="0" hidden="1">'Náhradníci POV 2012 DT1'!$A$1:$M$105</definedName>
    <definedName name="Z_8FB9614C_C08A_48D1_9C0A_E1EFB77088BD_.wvu.PrintTitles" localSheetId="0" hidden="1">'Náhradníci POV 2012 DT1'!$5:$5</definedName>
  </definedNames>
  <calcPr fullCalcOnLoad="1"/>
</workbook>
</file>

<file path=xl/sharedStrings.xml><?xml version="1.0" encoding="utf-8"?>
<sst xmlns="http://schemas.openxmlformats.org/spreadsheetml/2006/main" count="395" uniqueCount="301">
  <si>
    <t>Název projektu</t>
  </si>
  <si>
    <t>Žadatel (obec/město/svazek obcí)</t>
  </si>
  <si>
    <t>Podíl dotace na uznatelných nákladech projektu</t>
  </si>
  <si>
    <t>právní forma (obec/svazek obcí)</t>
  </si>
  <si>
    <t>obec</t>
  </si>
  <si>
    <t>evidenční číslo projektu</t>
  </si>
  <si>
    <t>Celkové uznatelné náklady projektu (Kč)</t>
  </si>
  <si>
    <t>Kumulativní součet dotace   (Kč)</t>
  </si>
  <si>
    <t>poř. č. projektu</t>
  </si>
  <si>
    <t>Datum ukončení realizace projektu podle žádosti</t>
  </si>
  <si>
    <t>Počet bodů - hodnotitel 1</t>
  </si>
  <si>
    <t>Počet bodů - hodnotitel 2</t>
  </si>
  <si>
    <t>Osoblaha</t>
  </si>
  <si>
    <t>Staré Město</t>
  </si>
  <si>
    <t>Vyšní Lhoty</t>
  </si>
  <si>
    <t>Vojkovice</t>
  </si>
  <si>
    <t>Karlovice</t>
  </si>
  <si>
    <t>Široká Niva</t>
  </si>
  <si>
    <t>Smilovice</t>
  </si>
  <si>
    <t>Stěbořice</t>
  </si>
  <si>
    <t>Mikroregion Odersko</t>
  </si>
  <si>
    <t>Hnojník</t>
  </si>
  <si>
    <t>Veřovice</t>
  </si>
  <si>
    <t>Malá Morávka</t>
  </si>
  <si>
    <t>Písečná</t>
  </si>
  <si>
    <t>Rekonstrukce veřejného osvětlení obce Karlovice</t>
  </si>
  <si>
    <t>RRC/2012/01</t>
  </si>
  <si>
    <t>RRC/2012/03</t>
  </si>
  <si>
    <t>RRC/2012/05</t>
  </si>
  <si>
    <t>RRC/2012/07</t>
  </si>
  <si>
    <t>RRC/2012/08</t>
  </si>
  <si>
    <t>RRC/2012/09</t>
  </si>
  <si>
    <t>RRC/2012/11</t>
  </si>
  <si>
    <t>RRC/2012/13</t>
  </si>
  <si>
    <t>RRC/2012/15</t>
  </si>
  <si>
    <t>RRC/2012/17</t>
  </si>
  <si>
    <t>RRC/2012/19</t>
  </si>
  <si>
    <t>RRC/2012/20</t>
  </si>
  <si>
    <t>RRC/2012/21</t>
  </si>
  <si>
    <t>RRC/2012/24</t>
  </si>
  <si>
    <t>RRC/2012/26</t>
  </si>
  <si>
    <t>RRC/2012/27</t>
  </si>
  <si>
    <t>RRC/2012/29</t>
  </si>
  <si>
    <t>RRC/2012/32</t>
  </si>
  <si>
    <t>RRC/2012/33</t>
  </si>
  <si>
    <t>RRC/2012/34</t>
  </si>
  <si>
    <t>RRC/2012/35</t>
  </si>
  <si>
    <t>RRC/2012/36</t>
  </si>
  <si>
    <t>RRC/2012/43</t>
  </si>
  <si>
    <t>RRC/2012/49</t>
  </si>
  <si>
    <t>RRC/2012/50</t>
  </si>
  <si>
    <t>RRC/2012/51</t>
  </si>
  <si>
    <t>RRC/2012/53</t>
  </si>
  <si>
    <t>RRC/2012/55</t>
  </si>
  <si>
    <t>RRC/2012/56</t>
  </si>
  <si>
    <t>RRC/2012/57</t>
  </si>
  <si>
    <t>RRC/2012/58</t>
  </si>
  <si>
    <t>RRC/2012/63</t>
  </si>
  <si>
    <t>RRC/2012/64</t>
  </si>
  <si>
    <t>RRC/2012/65</t>
  </si>
  <si>
    <t>RRC/2012/67</t>
  </si>
  <si>
    <t>RRC/2012/69</t>
  </si>
  <si>
    <t>RRC/2012/70</t>
  </si>
  <si>
    <t>RRC/2012/71</t>
  </si>
  <si>
    <t>RRC/2012/73</t>
  </si>
  <si>
    <t>RRC/2012/75</t>
  </si>
  <si>
    <t>RRC/2012/76</t>
  </si>
  <si>
    <t>RRC/2012/77</t>
  </si>
  <si>
    <t>RRC/2012/78</t>
  </si>
  <si>
    <t>RRC/2012/80</t>
  </si>
  <si>
    <t>RRC/2012/81</t>
  </si>
  <si>
    <t>RRC/2012/82</t>
  </si>
  <si>
    <t>RRC/2012/83</t>
  </si>
  <si>
    <t>RRC/2012/88</t>
  </si>
  <si>
    <t>RRC/2012/91</t>
  </si>
  <si>
    <t>RRC/2012/92</t>
  </si>
  <si>
    <t>RRC/2012/93</t>
  </si>
  <si>
    <t>RRC/2012/94</t>
  </si>
  <si>
    <t>RRC/2012/96</t>
  </si>
  <si>
    <t>RRC/2012/98</t>
  </si>
  <si>
    <t>RRC/2012/99</t>
  </si>
  <si>
    <t>RRC/2012/100</t>
  </si>
  <si>
    <t>RRC/2012/101</t>
  </si>
  <si>
    <t>RRC/2012/102</t>
  </si>
  <si>
    <t>RRC/2012/104</t>
  </si>
  <si>
    <t>RRC/2012/105</t>
  </si>
  <si>
    <t>RRC/2012/107</t>
  </si>
  <si>
    <t>RRC/2012/108</t>
  </si>
  <si>
    <t>RRC/2012/109</t>
  </si>
  <si>
    <t>RRC/2012/110</t>
  </si>
  <si>
    <t>RRC/2012/111</t>
  </si>
  <si>
    <t>RRC/2012/112</t>
  </si>
  <si>
    <t>RRC/2012/114</t>
  </si>
  <si>
    <t>RRC/2012/115</t>
  </si>
  <si>
    <t>RRC/2012/118</t>
  </si>
  <si>
    <t>RRC/2012/119</t>
  </si>
  <si>
    <t>RRC/2012/122</t>
  </si>
  <si>
    <t>RRC/2012/134</t>
  </si>
  <si>
    <t>RRC/2012/135</t>
  </si>
  <si>
    <t>RRC/2012/136</t>
  </si>
  <si>
    <t>RRC/2012/137</t>
  </si>
  <si>
    <t>RRC/2012/141</t>
  </si>
  <si>
    <t>RRC/2012/143</t>
  </si>
  <si>
    <t>RRC/2012/144</t>
  </si>
  <si>
    <t>RRC/2012/147</t>
  </si>
  <si>
    <t>RRC/2012/148</t>
  </si>
  <si>
    <t>RRC/2012/151</t>
  </si>
  <si>
    <t>RRC/2012/153</t>
  </si>
  <si>
    <t>RRC/2012/154</t>
  </si>
  <si>
    <t>RRC/2012/156</t>
  </si>
  <si>
    <t>RRC/2012/157</t>
  </si>
  <si>
    <t>RRC/2012/161</t>
  </si>
  <si>
    <t>RRC/2012/162</t>
  </si>
  <si>
    <t>RRC/2012/164</t>
  </si>
  <si>
    <t>RRC/2012/165</t>
  </si>
  <si>
    <t>RRC/2012/169</t>
  </si>
  <si>
    <t>RRC/2012/170</t>
  </si>
  <si>
    <t>RRC/2012/171</t>
  </si>
  <si>
    <t>RRC/2012/173</t>
  </si>
  <si>
    <t>RRC/2012/174</t>
  </si>
  <si>
    <t>RRC/2012/177</t>
  </si>
  <si>
    <t>Neplachovice</t>
  </si>
  <si>
    <t>Děhylov</t>
  </si>
  <si>
    <t>Pustá Polom</t>
  </si>
  <si>
    <t>Hlavnice</t>
  </si>
  <si>
    <t>Slatina</t>
  </si>
  <si>
    <t>Moravskoslezský Kočov</t>
  </si>
  <si>
    <t>Mikroregion Sdružení obcí Ososblažska</t>
  </si>
  <si>
    <t>Horní Domaslavice</t>
  </si>
  <si>
    <t>Bítov</t>
  </si>
  <si>
    <t>Slezské Rudoltice</t>
  </si>
  <si>
    <t>Hlubočec</t>
  </si>
  <si>
    <t>Rybí</t>
  </si>
  <si>
    <t>Košařiska</t>
  </si>
  <si>
    <t>Valšov</t>
  </si>
  <si>
    <t>Mošnov</t>
  </si>
  <si>
    <t>Mikroregion Slezská Harta</t>
  </si>
  <si>
    <t>Mikroregion Opavsko Severozápad</t>
  </si>
  <si>
    <t>Šenov u Nového Jičína</t>
  </si>
  <si>
    <t>Jakubčovice nad Odrou</t>
  </si>
  <si>
    <t>Morávka</t>
  </si>
  <si>
    <t>Jezdkovice</t>
  </si>
  <si>
    <t>Lichnov</t>
  </si>
  <si>
    <t>Bruzovice</t>
  </si>
  <si>
    <t>Město Janov</t>
  </si>
  <si>
    <t>Ryžoviště</t>
  </si>
  <si>
    <t>Rusín</t>
  </si>
  <si>
    <t>Sdružení obcí Vrbenska</t>
  </si>
  <si>
    <t>Třemešná</t>
  </si>
  <si>
    <t>Stará Ves</t>
  </si>
  <si>
    <t>Slavkov</t>
  </si>
  <si>
    <t>Šilheřovice</t>
  </si>
  <si>
    <t>Trojanovice</t>
  </si>
  <si>
    <t>Skřipov</t>
  </si>
  <si>
    <t>Těškovice</t>
  </si>
  <si>
    <t>Razová</t>
  </si>
  <si>
    <t>Jindřichov</t>
  </si>
  <si>
    <t>Velké Hoštice</t>
  </si>
  <si>
    <t>Metylovice</t>
  </si>
  <si>
    <t>Sdružení obcí povodí Stonávky</t>
  </si>
  <si>
    <t>Střítež</t>
  </si>
  <si>
    <t>Ropice</t>
  </si>
  <si>
    <t>Horní Tošanovice</t>
  </si>
  <si>
    <t>Tísek</t>
  </si>
  <si>
    <t>Ostravice</t>
  </si>
  <si>
    <t>Jeseník nad Odrou</t>
  </si>
  <si>
    <t>Kaňovice</t>
  </si>
  <si>
    <t>Třanovice</t>
  </si>
  <si>
    <t>Zbyslavice</t>
  </si>
  <si>
    <t>Hodslavice</t>
  </si>
  <si>
    <t>Holčovice</t>
  </si>
  <si>
    <t>Vražné</t>
  </si>
  <si>
    <t>Janovice</t>
  </si>
  <si>
    <t>Raškovice</t>
  </si>
  <si>
    <t>Píšť</t>
  </si>
  <si>
    <t>Strahovice</t>
  </si>
  <si>
    <t>Albrechtičky</t>
  </si>
  <si>
    <t>Sviadnov</t>
  </si>
  <si>
    <t>Nýdek</t>
  </si>
  <si>
    <t>Písek</t>
  </si>
  <si>
    <t>Závada</t>
  </si>
  <si>
    <t>Bernartice nad Odrou</t>
  </si>
  <si>
    <t>Vřesina</t>
  </si>
  <si>
    <t>Otice</t>
  </si>
  <si>
    <t>Heřmanice u Oder</t>
  </si>
  <si>
    <t>Kozmice</t>
  </si>
  <si>
    <t>Čavisov</t>
  </si>
  <si>
    <t>Trnávka</t>
  </si>
  <si>
    <t>Chlebičov</t>
  </si>
  <si>
    <t>Hrabyně</t>
  </si>
  <si>
    <t>Lomnice</t>
  </si>
  <si>
    <t>Hostašovice</t>
  </si>
  <si>
    <t>Jistebník</t>
  </si>
  <si>
    <t>Vělopolí</t>
  </si>
  <si>
    <t>Nové Heřminovy</t>
  </si>
  <si>
    <t>Bartošovice</t>
  </si>
  <si>
    <t>Kunín</t>
  </si>
  <si>
    <t>Region Poodří</t>
  </si>
  <si>
    <t>Bohušov</t>
  </si>
  <si>
    <t>Václavovice</t>
  </si>
  <si>
    <t>Olbramice</t>
  </si>
  <si>
    <t>Leskovec nad Moravicí</t>
  </si>
  <si>
    <t>Stonava</t>
  </si>
  <si>
    <t>mrg</t>
  </si>
  <si>
    <t>Rozšíření veřejného osvětlení Staré Město - ul. Pod Křížovkou</t>
  </si>
  <si>
    <t>Revitalizace objektu ZŠ Neplachovice - II. etapa - výměna oken a zateplení střechy - sociální zařízení u tělocvičny</t>
  </si>
  <si>
    <t>Rekonstrukce traktu sociálních zařízení v Základní škole Děhylov</t>
  </si>
  <si>
    <t>Rekonstrukce kotelny pro ZaMŠ s DZU v Pusté Polomi</t>
  </si>
  <si>
    <t>Rekonstrukce střešní krytiny na hasičské zbrojnici</t>
  </si>
  <si>
    <t>Rekonstrukce místní komunikace "Za Humny" ve Slatině</t>
  </si>
  <si>
    <t>Rekonstrukce hasičské zbrojnice</t>
  </si>
  <si>
    <t>Kulturní a tělovýchovné zařízení obce Moravskoslezský Kočov</t>
  </si>
  <si>
    <t>Blíže k Vám</t>
  </si>
  <si>
    <t>Rekonstrukce chodníků a oplocení na hřbitově</t>
  </si>
  <si>
    <t>Oprava místních komunikací</t>
  </si>
  <si>
    <t>Rekonstrukce křížku na Višňovce</t>
  </si>
  <si>
    <t>V teple a bez průvanu</t>
  </si>
  <si>
    <t>Rekonstrukce částí chodníkového tělesa podél silnice II/482 včetně umístění radarů</t>
  </si>
  <si>
    <t>Rekonstrukce místní komunikace ve Valšově</t>
  </si>
  <si>
    <t>Sanace vlhkého zdiva a rekonstrukce elektroinstalace kaple v obci Hlubočec</t>
  </si>
  <si>
    <t>Rekonstrukce chodníků v Mošnově</t>
  </si>
  <si>
    <t>Modernizace veřejných prostranství Mikroregionu Opavsko severozápad</t>
  </si>
  <si>
    <t>Stavba místní komunikace na pozemku parc. Č. 99/2, ul. Severní v obci Šenov u NJ</t>
  </si>
  <si>
    <t>Oprava opěrné zdi, Jakubčovice nad Odrou, ul. Dobešovská</t>
  </si>
  <si>
    <t>Oprava propustku na MK</t>
  </si>
  <si>
    <t>Rekonstrukce veřejného osvětlení</t>
  </si>
  <si>
    <t>Obnova veřejného osvětlení Bruzovice . Směr Žermanice</t>
  </si>
  <si>
    <t>Rekonstrukce místní komunikace</t>
  </si>
  <si>
    <t>Rekonstrukce hřbitova Ryžoviště</t>
  </si>
  <si>
    <t>Chodník</t>
  </si>
  <si>
    <t>Zpřístupnění údolí řeky Opavy pro cykloturistiku a turistiku II. - propojení obce K. Studánka a Ludvíkov</t>
  </si>
  <si>
    <t>Rekonstrukce místních komunikací ve Staré Vsi</t>
  </si>
  <si>
    <t>Rekonstrukce chodníku podél silnice I/46, průtah obce, ul. Olomoucká</t>
  </si>
  <si>
    <t>Revitalizace společenského sálu v Šilheřovicích</t>
  </si>
  <si>
    <t>Výstavba nového oddělení mateřské školy</t>
  </si>
  <si>
    <t>Rekonstrukce hřbitovní zdi ve Skřipově</t>
  </si>
  <si>
    <t>Rekonstrukce místních komunikací v obci Těškovice</t>
  </si>
  <si>
    <t>Osvětlení parkovacích ploch v obci Veřovice</t>
  </si>
  <si>
    <t>Rekonstrukce místních komunikací včetně příslušenství</t>
  </si>
  <si>
    <t>Rekonstrukce sociálního zařízeníkulturního domu obce Razová</t>
  </si>
  <si>
    <t>Rekonstrukce střechy na bytovém domě čp. 483</t>
  </si>
  <si>
    <t>Klidová zóna v centru obce Velké Hoštice</t>
  </si>
  <si>
    <t>Rekonstrukce veřejného osvětlení v obci Metylovice - I. Etapa</t>
  </si>
  <si>
    <t>Moderní sportovně kulturní centrum obce - sociální zařízení</t>
  </si>
  <si>
    <t>Rekonstrukce oken a dveří multifunkčního obecního úřadu v Osoblaze</t>
  </si>
  <si>
    <t>Veřejná prostranství Mikroregionu obcí povodí Stonávky</t>
  </si>
  <si>
    <t>Veřejné osvětlení v obcí Střítež</t>
  </si>
  <si>
    <t>Rekonstrukce MK Ropice - Zimník II</t>
  </si>
  <si>
    <t>Rekonstrukce vnitřních prostor v KD Hájenka</t>
  </si>
  <si>
    <t>Stavební obnova hasičské zbrojnice v Tísku čp.1 - II. etapa</t>
  </si>
  <si>
    <t>Rekonstrukce povrchu MK 5c v obci ostravice, v úseku Halfar-Sepetná</t>
  </si>
  <si>
    <t>Rekonstrukce Kulturního domu Písečná - II. etapa</t>
  </si>
  <si>
    <t>Víceúčelové zařízení v Jeseníku nad Odrou</t>
  </si>
  <si>
    <t>Rekonstrukce střechy na budově OÚ Kaňovice</t>
  </si>
  <si>
    <t>MK k 12 RD</t>
  </si>
  <si>
    <t>Stavební a sadové úpravy veřejného prostranství obce</t>
  </si>
  <si>
    <t>ZŠ Hodlavice - rekonstrukce sociálního zařízení - I. etapa</t>
  </si>
  <si>
    <t>Obnova tělocvičny ZŠ</t>
  </si>
  <si>
    <t>Rekonstrukce místní komunikace Vražné - Hynčice</t>
  </si>
  <si>
    <t>Rekonstrukce místní komunikace 305 c, 306 c Janovice Krásná</t>
  </si>
  <si>
    <t>Rekonstrukce autobusové čekárny vč. infrastruktury v Raškovicích</t>
  </si>
  <si>
    <t>Rekonstrukce návsi obce Píšť jako víceúčelového veřejného prostranství</t>
  </si>
  <si>
    <t>Oprava místní komunikace na parcele č. 739 ve Strahovicích</t>
  </si>
  <si>
    <t>Rekonstrukce kulturního domu</t>
  </si>
  <si>
    <t>Rekonstrukce mateřské školy ve Sviadnově</t>
  </si>
  <si>
    <t>Rekonstrukce válečného hrobu a oplocení u evangelického hřbitova v obci Nýdek</t>
  </si>
  <si>
    <t>Rekonstrukce "Byrtusovského" mostu přes řeku Olši v Písku</t>
  </si>
  <si>
    <t>Rekonstrukce budovy OÚ Závada III. etapa - přístavba podkroví</t>
  </si>
  <si>
    <t>Rekonstrukce místních komunikací obcí Mikroregionu Odersko</t>
  </si>
  <si>
    <t>Zpevněná plocha a obnova oplocení MŠ Bernartice nad Odrou</t>
  </si>
  <si>
    <t>Revitalizace obecního hřbitova</t>
  </si>
  <si>
    <t>Rozvoj vzdělávací infrastruktury Vřesina</t>
  </si>
  <si>
    <t>Lávka přes řeku Hvozdnici</t>
  </si>
  <si>
    <t>Rekonstrukce cyklotrasy Kozmice - Darkovičky</t>
  </si>
  <si>
    <t>Rekonstrukce hřbitova v obci Čavisov</t>
  </si>
  <si>
    <t>Rekonstrukce zpevněných ploch a rozšíření zázemí pro pořádání kulturně společenských akcí v areálu zámku</t>
  </si>
  <si>
    <t>Obec dětem - hřiště v obci Chlebičov</t>
  </si>
  <si>
    <t>Rekonstrukce veřejného rozhlasu v obci Hrabyně</t>
  </si>
  <si>
    <t>Výstavba cyklistické a pěší stezky v obci Lomnice</t>
  </si>
  <si>
    <t>Parkoviště s chodníkem u školy</t>
  </si>
  <si>
    <t>Hřiště v parčíku - místo pro setkávání a radost z pohybu</t>
  </si>
  <si>
    <t>Rekonstrukce chodníků</t>
  </si>
  <si>
    <t>Rekonstrukce střechy obecního úřadu a pořízení radaru</t>
  </si>
  <si>
    <t>Rekonstrukce obecního sálu v Bartošovicích</t>
  </si>
  <si>
    <t>rekonstrukce centra společenského vyžití - místa setkávání</t>
  </si>
  <si>
    <t>Rekonstrukce místní komunikace v obci Hnojník</t>
  </si>
  <si>
    <t>Víceúčelový areál v Novém Dvoře</t>
  </si>
  <si>
    <t>Rekonstrukce kulturního zařízení v Lichnově</t>
  </si>
  <si>
    <t>Rekonstrukce sakrálních staveb v obcích Regionu Poodří</t>
  </si>
  <si>
    <t>Rekonstrukce střech na obytných budovách II.etapa</t>
  </si>
  <si>
    <t>Rekonstrukce smuteční obřadní síně ve Václavovicích</t>
  </si>
  <si>
    <t>Výměna technologie kotelny v ZŠ Malá Morávka</t>
  </si>
  <si>
    <t>Rekonstrukce budovy kulturního domu</t>
  </si>
  <si>
    <t>Čekárna na zastávce lodní dopravy na Slezské Hartě</t>
  </si>
  <si>
    <t>Přístupový chodník k přístavišti s mobilní lávkou přes odtok z ČOV</t>
  </si>
  <si>
    <t>Úprava veřejného prostranství u významné kulturní památky v obci</t>
  </si>
  <si>
    <t xml:space="preserve">Celkem </t>
  </si>
  <si>
    <t>Zajištění bezbariérového přístupu ke službám na OÚ v Jistebníku a výměna části oken a vnitřních dveří</t>
  </si>
  <si>
    <t>CELKEM BODŮ (max. 17)</t>
  </si>
  <si>
    <t>Seznam náhradních projektů - dotační titul 1</t>
  </si>
  <si>
    <t>Výše dotace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</si>
</sst>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0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10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6.875" style="5" customWidth="1"/>
    <col min="2" max="2" width="13.00390625" style="0" customWidth="1"/>
    <col min="3" max="3" width="43.25390625" style="6" customWidth="1"/>
    <col min="4" max="4" width="21.25390625" style="0" customWidth="1"/>
    <col min="5" max="5" width="9.375" style="0" customWidth="1"/>
    <col min="6" max="6" width="9.25390625" style="0" customWidth="1"/>
    <col min="7" max="7" width="13.00390625" style="0" hidden="1" customWidth="1"/>
    <col min="8" max="8" width="13.375" style="0" hidden="1" customWidth="1"/>
    <col min="9" max="9" width="11.75390625" style="4" customWidth="1"/>
    <col min="10" max="10" width="12.25390625" style="2" customWidth="1"/>
    <col min="11" max="11" width="14.00390625" style="1" customWidth="1"/>
    <col min="12" max="13" width="16.25390625" style="0" customWidth="1"/>
  </cols>
  <sheetData>
    <row r="1" spans="1:13" ht="12.75">
      <c r="A1" s="8"/>
      <c r="B1" s="7"/>
      <c r="C1" s="8"/>
      <c r="D1" s="7"/>
      <c r="E1" s="7"/>
      <c r="F1" s="7"/>
      <c r="G1" s="7"/>
      <c r="H1" s="7"/>
      <c r="I1" s="9"/>
      <c r="J1" s="10"/>
      <c r="K1" s="11"/>
      <c r="L1" s="7"/>
      <c r="M1" s="7"/>
    </row>
    <row r="2" spans="1:13" ht="12.75">
      <c r="A2" s="8"/>
      <c r="B2" s="7"/>
      <c r="C2" s="8"/>
      <c r="D2" s="11"/>
      <c r="E2" s="7"/>
      <c r="F2" s="7"/>
      <c r="G2" s="7"/>
      <c r="H2" s="7"/>
      <c r="I2" s="9"/>
      <c r="J2" s="10"/>
      <c r="K2" s="11"/>
      <c r="L2" s="7"/>
      <c r="M2" s="7"/>
    </row>
    <row r="3" spans="1:13" ht="12.75">
      <c r="A3" s="8"/>
      <c r="B3" s="7"/>
      <c r="C3" s="8"/>
      <c r="D3" s="11"/>
      <c r="E3" s="7"/>
      <c r="F3" s="7"/>
      <c r="G3" s="7"/>
      <c r="H3" s="7"/>
      <c r="I3" s="9"/>
      <c r="J3" s="10"/>
      <c r="K3" s="11"/>
      <c r="L3" s="7"/>
      <c r="M3" s="7"/>
    </row>
    <row r="4" spans="1:13" ht="13.5" thickBot="1">
      <c r="A4" s="8" t="s">
        <v>299</v>
      </c>
      <c r="B4" s="7"/>
      <c r="C4" s="8"/>
      <c r="D4" s="7"/>
      <c r="E4" s="7"/>
      <c r="F4" s="7"/>
      <c r="G4" s="7"/>
      <c r="H4" s="7"/>
      <c r="I4" s="9"/>
      <c r="J4" s="10"/>
      <c r="K4" s="11"/>
      <c r="L4" s="7"/>
      <c r="M4" s="7"/>
    </row>
    <row r="5" spans="1:13" ht="94.5" customHeight="1" thickBot="1">
      <c r="A5" s="51" t="s">
        <v>8</v>
      </c>
      <c r="B5" s="36" t="s">
        <v>5</v>
      </c>
      <c r="C5" s="36" t="s">
        <v>0</v>
      </c>
      <c r="D5" s="36" t="s">
        <v>1</v>
      </c>
      <c r="E5" s="36" t="s">
        <v>3</v>
      </c>
      <c r="F5" s="36" t="s">
        <v>298</v>
      </c>
      <c r="G5" s="36" t="s">
        <v>10</v>
      </c>
      <c r="H5" s="36" t="s">
        <v>11</v>
      </c>
      <c r="I5" s="37" t="s">
        <v>6</v>
      </c>
      <c r="J5" s="38" t="s">
        <v>2</v>
      </c>
      <c r="K5" s="39" t="s">
        <v>300</v>
      </c>
      <c r="L5" s="40" t="s">
        <v>7</v>
      </c>
      <c r="M5" s="52" t="s">
        <v>9</v>
      </c>
    </row>
    <row r="6" spans="1:13" s="3" customFormat="1" ht="27" customHeight="1">
      <c r="A6" s="41">
        <v>69</v>
      </c>
      <c r="B6" s="26" t="s">
        <v>40</v>
      </c>
      <c r="C6" s="27" t="s">
        <v>218</v>
      </c>
      <c r="D6" s="12" t="s">
        <v>134</v>
      </c>
      <c r="E6" s="12" t="s">
        <v>4</v>
      </c>
      <c r="F6" s="28">
        <f aca="true" t="shared" si="0" ref="F6:F65">(G6+H6)/2</f>
        <v>11.75</v>
      </c>
      <c r="G6" s="28">
        <v>13</v>
      </c>
      <c r="H6" s="28">
        <v>10.5</v>
      </c>
      <c r="I6" s="13">
        <v>1000000</v>
      </c>
      <c r="J6" s="31">
        <f aca="true" t="shared" si="1" ref="J6:J56">K6/I6</f>
        <v>0.6</v>
      </c>
      <c r="K6" s="13">
        <v>600000</v>
      </c>
      <c r="L6" s="33">
        <v>32763700</v>
      </c>
      <c r="M6" s="32">
        <v>41274</v>
      </c>
    </row>
    <row r="7" spans="1:13" s="3" customFormat="1" ht="27" customHeight="1">
      <c r="A7" s="41">
        <v>70</v>
      </c>
      <c r="B7" s="26" t="s">
        <v>114</v>
      </c>
      <c r="C7" s="27" t="s">
        <v>289</v>
      </c>
      <c r="D7" s="12" t="s">
        <v>198</v>
      </c>
      <c r="E7" s="12" t="s">
        <v>4</v>
      </c>
      <c r="F7" s="28">
        <f t="shared" si="0"/>
        <v>11.75</v>
      </c>
      <c r="G7" s="28">
        <v>12</v>
      </c>
      <c r="H7" s="28">
        <v>11.5</v>
      </c>
      <c r="I7" s="13">
        <v>857000</v>
      </c>
      <c r="J7" s="31">
        <f t="shared" si="1"/>
        <v>0.6417736289381564</v>
      </c>
      <c r="K7" s="13">
        <v>550000</v>
      </c>
      <c r="L7" s="33">
        <f aca="true" t="shared" si="2" ref="L7:L37">L6+K7</f>
        <v>33313700</v>
      </c>
      <c r="M7" s="32">
        <v>41213</v>
      </c>
    </row>
    <row r="8" spans="1:13" s="3" customFormat="1" ht="27" customHeight="1">
      <c r="A8" s="41">
        <v>71</v>
      </c>
      <c r="B8" s="26" t="s">
        <v>118</v>
      </c>
      <c r="C8" s="27" t="s">
        <v>293</v>
      </c>
      <c r="D8" s="12" t="s">
        <v>201</v>
      </c>
      <c r="E8" s="12" t="s">
        <v>4</v>
      </c>
      <c r="F8" s="28">
        <f t="shared" si="0"/>
        <v>11.75</v>
      </c>
      <c r="G8" s="28">
        <v>13</v>
      </c>
      <c r="H8" s="28">
        <v>10.5</v>
      </c>
      <c r="I8" s="13">
        <v>633100</v>
      </c>
      <c r="J8" s="31">
        <f t="shared" si="1"/>
        <v>0.700047385879008</v>
      </c>
      <c r="K8" s="13">
        <v>443200</v>
      </c>
      <c r="L8" s="33">
        <f t="shared" si="2"/>
        <v>33756900</v>
      </c>
      <c r="M8" s="32">
        <v>41274</v>
      </c>
    </row>
    <row r="9" spans="1:13" s="3" customFormat="1" ht="27" customHeight="1">
      <c r="A9" s="41">
        <v>72</v>
      </c>
      <c r="B9" s="26" t="s">
        <v>54</v>
      </c>
      <c r="C9" s="27" t="s">
        <v>231</v>
      </c>
      <c r="D9" s="12" t="s">
        <v>149</v>
      </c>
      <c r="E9" s="12" t="s">
        <v>4</v>
      </c>
      <c r="F9" s="28">
        <f t="shared" si="0"/>
        <v>11.75</v>
      </c>
      <c r="G9" s="28">
        <v>12</v>
      </c>
      <c r="H9" s="28">
        <v>11.5</v>
      </c>
      <c r="I9" s="13">
        <v>846153</v>
      </c>
      <c r="J9" s="31">
        <f t="shared" si="1"/>
        <v>0.65000065000065</v>
      </c>
      <c r="K9" s="13">
        <v>550000</v>
      </c>
      <c r="L9" s="33">
        <f t="shared" si="2"/>
        <v>34306900</v>
      </c>
      <c r="M9" s="32">
        <v>41274</v>
      </c>
    </row>
    <row r="10" spans="1:13" s="3" customFormat="1" ht="27" customHeight="1">
      <c r="A10" s="41">
        <v>73</v>
      </c>
      <c r="B10" s="26" t="s">
        <v>102</v>
      </c>
      <c r="C10" s="27" t="s">
        <v>278</v>
      </c>
      <c r="D10" s="12" t="s">
        <v>190</v>
      </c>
      <c r="E10" s="12" t="s">
        <v>4</v>
      </c>
      <c r="F10" s="28">
        <f t="shared" si="0"/>
        <v>11.75</v>
      </c>
      <c r="G10" s="28">
        <v>12</v>
      </c>
      <c r="H10" s="28">
        <v>11.5</v>
      </c>
      <c r="I10" s="13">
        <v>1140000</v>
      </c>
      <c r="J10" s="31">
        <f t="shared" si="1"/>
        <v>0.48</v>
      </c>
      <c r="K10" s="13">
        <v>547200</v>
      </c>
      <c r="L10" s="33">
        <f t="shared" si="2"/>
        <v>34854100</v>
      </c>
      <c r="M10" s="32">
        <v>41243</v>
      </c>
    </row>
    <row r="11" spans="1:13" s="3" customFormat="1" ht="27" customHeight="1">
      <c r="A11" s="41">
        <v>74</v>
      </c>
      <c r="B11" s="26" t="s">
        <v>94</v>
      </c>
      <c r="C11" s="27" t="s">
        <v>270</v>
      </c>
      <c r="D11" s="12" t="s">
        <v>18</v>
      </c>
      <c r="E11" s="12" t="s">
        <v>4</v>
      </c>
      <c r="F11" s="28">
        <f t="shared" si="0"/>
        <v>11.75</v>
      </c>
      <c r="G11" s="28">
        <v>11</v>
      </c>
      <c r="H11" s="28">
        <v>12.5</v>
      </c>
      <c r="I11" s="13">
        <v>835000</v>
      </c>
      <c r="J11" s="31">
        <f t="shared" si="1"/>
        <v>0.5988023952095808</v>
      </c>
      <c r="K11" s="13">
        <v>500000</v>
      </c>
      <c r="L11" s="33">
        <f t="shared" si="2"/>
        <v>35354100</v>
      </c>
      <c r="M11" s="32">
        <v>41258</v>
      </c>
    </row>
    <row r="12" spans="1:13" s="3" customFormat="1" ht="27" customHeight="1">
      <c r="A12" s="41">
        <v>75</v>
      </c>
      <c r="B12" s="26" t="s">
        <v>117</v>
      </c>
      <c r="C12" s="27" t="s">
        <v>292</v>
      </c>
      <c r="D12" s="12" t="s">
        <v>200</v>
      </c>
      <c r="E12" s="12" t="s">
        <v>4</v>
      </c>
      <c r="F12" s="28">
        <f t="shared" si="0"/>
        <v>11.75</v>
      </c>
      <c r="G12" s="28">
        <v>12</v>
      </c>
      <c r="H12" s="28">
        <v>11.5</v>
      </c>
      <c r="I12" s="13">
        <v>830000</v>
      </c>
      <c r="J12" s="31">
        <f t="shared" si="1"/>
        <v>0.6</v>
      </c>
      <c r="K12" s="13">
        <v>498000</v>
      </c>
      <c r="L12" s="33">
        <f t="shared" si="2"/>
        <v>35852100</v>
      </c>
      <c r="M12" s="32">
        <v>41243</v>
      </c>
    </row>
    <row r="13" spans="1:13" s="3" customFormat="1" ht="27" customHeight="1">
      <c r="A13" s="41">
        <v>76</v>
      </c>
      <c r="B13" s="26" t="s">
        <v>50</v>
      </c>
      <c r="C13" s="27" t="s">
        <v>228</v>
      </c>
      <c r="D13" s="12" t="s">
        <v>145</v>
      </c>
      <c r="E13" s="12" t="s">
        <v>4</v>
      </c>
      <c r="F13" s="28">
        <f t="shared" si="0"/>
        <v>11.75</v>
      </c>
      <c r="G13" s="28">
        <v>12</v>
      </c>
      <c r="H13" s="28">
        <v>11.5</v>
      </c>
      <c r="I13" s="13">
        <v>649000</v>
      </c>
      <c r="J13" s="31">
        <f t="shared" si="1"/>
        <v>0.7</v>
      </c>
      <c r="K13" s="13">
        <v>454300</v>
      </c>
      <c r="L13" s="33">
        <f t="shared" si="2"/>
        <v>36306400</v>
      </c>
      <c r="M13" s="32">
        <v>41212</v>
      </c>
    </row>
    <row r="14" spans="1:13" s="3" customFormat="1" ht="27" customHeight="1">
      <c r="A14" s="41">
        <v>77</v>
      </c>
      <c r="B14" s="26" t="s">
        <v>116</v>
      </c>
      <c r="C14" s="27" t="s">
        <v>291</v>
      </c>
      <c r="D14" s="12" t="s">
        <v>23</v>
      </c>
      <c r="E14" s="12" t="s">
        <v>4</v>
      </c>
      <c r="F14" s="28">
        <f t="shared" si="0"/>
        <v>11.75</v>
      </c>
      <c r="G14" s="28">
        <v>12</v>
      </c>
      <c r="H14" s="28">
        <v>11.5</v>
      </c>
      <c r="I14" s="13">
        <v>700000</v>
      </c>
      <c r="J14" s="31">
        <f t="shared" si="1"/>
        <v>0.7</v>
      </c>
      <c r="K14" s="13">
        <v>490000</v>
      </c>
      <c r="L14" s="33">
        <f t="shared" si="2"/>
        <v>36796400</v>
      </c>
      <c r="M14" s="32">
        <v>41152</v>
      </c>
    </row>
    <row r="15" spans="1:13" s="3" customFormat="1" ht="27" customHeight="1">
      <c r="A15" s="41">
        <v>78</v>
      </c>
      <c r="B15" s="26" t="s">
        <v>80</v>
      </c>
      <c r="C15" s="27" t="s">
        <v>257</v>
      </c>
      <c r="D15" s="12" t="s">
        <v>170</v>
      </c>
      <c r="E15" s="12" t="s">
        <v>4</v>
      </c>
      <c r="F15" s="28">
        <f t="shared" si="0"/>
        <v>11.75</v>
      </c>
      <c r="G15" s="28">
        <v>12</v>
      </c>
      <c r="H15" s="28">
        <v>11.5</v>
      </c>
      <c r="I15" s="13">
        <v>600000</v>
      </c>
      <c r="J15" s="31">
        <f t="shared" si="1"/>
        <v>0.6</v>
      </c>
      <c r="K15" s="13">
        <v>360000</v>
      </c>
      <c r="L15" s="33">
        <f t="shared" si="2"/>
        <v>37156400</v>
      </c>
      <c r="M15" s="32">
        <v>41274</v>
      </c>
    </row>
    <row r="16" spans="1:13" s="3" customFormat="1" ht="27" customHeight="1">
      <c r="A16" s="41">
        <v>79</v>
      </c>
      <c r="B16" s="26" t="s">
        <v>82</v>
      </c>
      <c r="C16" s="27" t="s">
        <v>258</v>
      </c>
      <c r="D16" s="12" t="s">
        <v>171</v>
      </c>
      <c r="E16" s="12" t="s">
        <v>4</v>
      </c>
      <c r="F16" s="28">
        <f t="shared" si="0"/>
        <v>11.75</v>
      </c>
      <c r="G16" s="28">
        <v>12</v>
      </c>
      <c r="H16" s="28">
        <v>11.5</v>
      </c>
      <c r="I16" s="13">
        <v>850000</v>
      </c>
      <c r="J16" s="31">
        <f t="shared" si="1"/>
        <v>0.6470588235294118</v>
      </c>
      <c r="K16" s="13">
        <v>550000</v>
      </c>
      <c r="L16" s="33">
        <f t="shared" si="2"/>
        <v>37706400</v>
      </c>
      <c r="M16" s="32">
        <v>41121</v>
      </c>
    </row>
    <row r="17" spans="1:13" s="3" customFormat="1" ht="27" customHeight="1">
      <c r="A17" s="41">
        <v>80</v>
      </c>
      <c r="B17" s="26" t="s">
        <v>93</v>
      </c>
      <c r="C17" s="27" t="s">
        <v>269</v>
      </c>
      <c r="D17" s="12" t="s">
        <v>181</v>
      </c>
      <c r="E17" s="12" t="s">
        <v>4</v>
      </c>
      <c r="F17" s="28">
        <f t="shared" si="0"/>
        <v>11.75</v>
      </c>
      <c r="G17" s="28">
        <v>12</v>
      </c>
      <c r="H17" s="28">
        <v>11.5</v>
      </c>
      <c r="I17" s="13">
        <v>571600</v>
      </c>
      <c r="J17" s="31">
        <f t="shared" si="1"/>
        <v>0.5998950314905528</v>
      </c>
      <c r="K17" s="13">
        <v>342900</v>
      </c>
      <c r="L17" s="33">
        <f t="shared" si="2"/>
        <v>38049300</v>
      </c>
      <c r="M17" s="32">
        <v>41243</v>
      </c>
    </row>
    <row r="18" spans="1:13" s="3" customFormat="1" ht="27" customHeight="1">
      <c r="A18" s="41">
        <v>81</v>
      </c>
      <c r="B18" s="26" t="s">
        <v>111</v>
      </c>
      <c r="C18" s="27" t="s">
        <v>286</v>
      </c>
      <c r="D18" s="12" t="s">
        <v>19</v>
      </c>
      <c r="E18" s="12" t="s">
        <v>4</v>
      </c>
      <c r="F18" s="28">
        <f t="shared" si="0"/>
        <v>11.75</v>
      </c>
      <c r="G18" s="28">
        <v>12</v>
      </c>
      <c r="H18" s="28">
        <v>11.5</v>
      </c>
      <c r="I18" s="13">
        <v>850000</v>
      </c>
      <c r="J18" s="31">
        <f t="shared" si="1"/>
        <v>0.5882352941176471</v>
      </c>
      <c r="K18" s="13">
        <v>500000</v>
      </c>
      <c r="L18" s="33">
        <f t="shared" si="2"/>
        <v>38549300</v>
      </c>
      <c r="M18" s="32">
        <v>41274</v>
      </c>
    </row>
    <row r="19" spans="1:13" s="3" customFormat="1" ht="27" customHeight="1">
      <c r="A19" s="41">
        <v>82</v>
      </c>
      <c r="B19" s="26" t="s">
        <v>29</v>
      </c>
      <c r="C19" s="27" t="s">
        <v>207</v>
      </c>
      <c r="D19" s="12" t="s">
        <v>123</v>
      </c>
      <c r="E19" s="12" t="s">
        <v>4</v>
      </c>
      <c r="F19" s="28">
        <f t="shared" si="0"/>
        <v>11.75</v>
      </c>
      <c r="G19" s="28">
        <v>12</v>
      </c>
      <c r="H19" s="28">
        <v>11.5</v>
      </c>
      <c r="I19" s="13">
        <v>1020000</v>
      </c>
      <c r="J19" s="31">
        <f t="shared" si="1"/>
        <v>0.49019607843137253</v>
      </c>
      <c r="K19" s="13">
        <v>500000</v>
      </c>
      <c r="L19" s="33">
        <f t="shared" si="2"/>
        <v>39049300</v>
      </c>
      <c r="M19" s="32">
        <v>41213</v>
      </c>
    </row>
    <row r="20" spans="1:13" s="3" customFormat="1" ht="27" customHeight="1">
      <c r="A20" s="41">
        <v>83</v>
      </c>
      <c r="B20" s="26" t="s">
        <v>33</v>
      </c>
      <c r="C20" s="27" t="s">
        <v>212</v>
      </c>
      <c r="D20" s="12" t="s">
        <v>127</v>
      </c>
      <c r="E20" s="12" t="s">
        <v>203</v>
      </c>
      <c r="F20" s="28">
        <f t="shared" si="0"/>
        <v>11.5</v>
      </c>
      <c r="G20" s="28">
        <v>13</v>
      </c>
      <c r="H20" s="28">
        <v>10</v>
      </c>
      <c r="I20" s="13">
        <v>833000</v>
      </c>
      <c r="J20" s="31">
        <f t="shared" si="1"/>
        <v>0.6</v>
      </c>
      <c r="K20" s="13">
        <v>499800</v>
      </c>
      <c r="L20" s="33">
        <f t="shared" si="2"/>
        <v>39549100</v>
      </c>
      <c r="M20" s="32">
        <v>41455</v>
      </c>
    </row>
    <row r="21" spans="1:13" s="3" customFormat="1" ht="27" customHeight="1">
      <c r="A21" s="41">
        <v>84</v>
      </c>
      <c r="B21" s="26" t="s">
        <v>51</v>
      </c>
      <c r="C21" s="27" t="s">
        <v>229</v>
      </c>
      <c r="D21" s="12" t="s">
        <v>146</v>
      </c>
      <c r="E21" s="12" t="s">
        <v>4</v>
      </c>
      <c r="F21" s="28">
        <f t="shared" si="0"/>
        <v>11.5</v>
      </c>
      <c r="G21" s="28">
        <v>12</v>
      </c>
      <c r="H21" s="28">
        <v>11</v>
      </c>
      <c r="I21" s="13">
        <v>222000</v>
      </c>
      <c r="J21" s="31">
        <f t="shared" si="1"/>
        <v>0.6</v>
      </c>
      <c r="K21" s="13">
        <v>133200</v>
      </c>
      <c r="L21" s="33">
        <f t="shared" si="2"/>
        <v>39682300</v>
      </c>
      <c r="M21" s="32">
        <v>41424</v>
      </c>
    </row>
    <row r="22" spans="1:13" s="3" customFormat="1" ht="27" customHeight="1">
      <c r="A22" s="41">
        <v>85</v>
      </c>
      <c r="B22" s="26" t="s">
        <v>49</v>
      </c>
      <c r="C22" s="27" t="s">
        <v>227</v>
      </c>
      <c r="D22" s="12" t="s">
        <v>144</v>
      </c>
      <c r="E22" s="12" t="s">
        <v>4</v>
      </c>
      <c r="F22" s="28">
        <f t="shared" si="0"/>
        <v>11.5</v>
      </c>
      <c r="G22" s="28">
        <v>12</v>
      </c>
      <c r="H22" s="28">
        <v>11</v>
      </c>
      <c r="I22" s="13">
        <v>840000</v>
      </c>
      <c r="J22" s="31">
        <f t="shared" si="1"/>
        <v>0.65</v>
      </c>
      <c r="K22" s="13">
        <v>546000</v>
      </c>
      <c r="L22" s="33">
        <f t="shared" si="2"/>
        <v>40228300</v>
      </c>
      <c r="M22" s="32">
        <v>41395</v>
      </c>
    </row>
    <row r="23" spans="1:13" s="3" customFormat="1" ht="27" customHeight="1">
      <c r="A23" s="41">
        <v>86</v>
      </c>
      <c r="B23" s="26" t="s">
        <v>61</v>
      </c>
      <c r="C23" s="27" t="s">
        <v>238</v>
      </c>
      <c r="D23" s="12" t="s">
        <v>17</v>
      </c>
      <c r="E23" s="12" t="s">
        <v>4</v>
      </c>
      <c r="F23" s="28">
        <f t="shared" si="0"/>
        <v>11.5</v>
      </c>
      <c r="G23" s="28">
        <v>12</v>
      </c>
      <c r="H23" s="28">
        <v>11</v>
      </c>
      <c r="I23" s="13">
        <v>1000000</v>
      </c>
      <c r="J23" s="31">
        <f t="shared" si="1"/>
        <v>0.5</v>
      </c>
      <c r="K23" s="13">
        <v>500000</v>
      </c>
      <c r="L23" s="33">
        <f t="shared" si="2"/>
        <v>40728300</v>
      </c>
      <c r="M23" s="32">
        <v>41243</v>
      </c>
    </row>
    <row r="24" spans="1:13" s="3" customFormat="1" ht="27" customHeight="1">
      <c r="A24" s="41">
        <v>87</v>
      </c>
      <c r="B24" s="26" t="s">
        <v>67</v>
      </c>
      <c r="C24" s="27" t="s">
        <v>244</v>
      </c>
      <c r="D24" s="12" t="s">
        <v>12</v>
      </c>
      <c r="E24" s="12" t="s">
        <v>4</v>
      </c>
      <c r="F24" s="28">
        <f t="shared" si="0"/>
        <v>11.5</v>
      </c>
      <c r="G24" s="28">
        <v>12</v>
      </c>
      <c r="H24" s="28">
        <v>11</v>
      </c>
      <c r="I24" s="13">
        <v>750000</v>
      </c>
      <c r="J24" s="31">
        <f t="shared" si="1"/>
        <v>0.6</v>
      </c>
      <c r="K24" s="13">
        <v>450000</v>
      </c>
      <c r="L24" s="33">
        <f t="shared" si="2"/>
        <v>41178300</v>
      </c>
      <c r="M24" s="32">
        <v>41455</v>
      </c>
    </row>
    <row r="25" spans="1:13" s="3" customFormat="1" ht="27" customHeight="1">
      <c r="A25" s="41">
        <v>88</v>
      </c>
      <c r="B25" s="26" t="s">
        <v>96</v>
      </c>
      <c r="C25" s="27" t="s">
        <v>272</v>
      </c>
      <c r="D25" s="12" t="s">
        <v>183</v>
      </c>
      <c r="E25" s="12" t="s">
        <v>4</v>
      </c>
      <c r="F25" s="28">
        <f t="shared" si="0"/>
        <v>11.5</v>
      </c>
      <c r="G25" s="28">
        <v>12</v>
      </c>
      <c r="H25" s="28">
        <v>11</v>
      </c>
      <c r="I25" s="13">
        <v>1195300</v>
      </c>
      <c r="J25" s="31">
        <f t="shared" si="1"/>
        <v>0.5019660336317242</v>
      </c>
      <c r="K25" s="13">
        <v>600000</v>
      </c>
      <c r="L25" s="33">
        <f t="shared" si="2"/>
        <v>41778300</v>
      </c>
      <c r="M25" s="32">
        <v>41274</v>
      </c>
    </row>
    <row r="26" spans="1:13" s="3" customFormat="1" ht="27" customHeight="1">
      <c r="A26" s="41">
        <v>89</v>
      </c>
      <c r="B26" s="26" t="s">
        <v>62</v>
      </c>
      <c r="C26" s="27" t="s">
        <v>239</v>
      </c>
      <c r="D26" s="12" t="s">
        <v>155</v>
      </c>
      <c r="E26" s="12" t="s">
        <v>4</v>
      </c>
      <c r="F26" s="28">
        <f t="shared" si="0"/>
        <v>11.25</v>
      </c>
      <c r="G26" s="28">
        <v>11.5</v>
      </c>
      <c r="H26" s="28">
        <v>11</v>
      </c>
      <c r="I26" s="13">
        <v>200000</v>
      </c>
      <c r="J26" s="31">
        <f t="shared" si="1"/>
        <v>0.7</v>
      </c>
      <c r="K26" s="13">
        <v>140000</v>
      </c>
      <c r="L26" s="33">
        <f t="shared" si="2"/>
        <v>41918300</v>
      </c>
      <c r="M26" s="32">
        <v>41152</v>
      </c>
    </row>
    <row r="27" spans="1:13" s="3" customFormat="1" ht="27" customHeight="1">
      <c r="A27" s="41">
        <v>90</v>
      </c>
      <c r="B27" s="26" t="s">
        <v>32</v>
      </c>
      <c r="C27" s="27" t="s">
        <v>211</v>
      </c>
      <c r="D27" s="12" t="s">
        <v>126</v>
      </c>
      <c r="E27" s="12" t="s">
        <v>4</v>
      </c>
      <c r="F27" s="28">
        <f t="shared" si="0"/>
        <v>11.25</v>
      </c>
      <c r="G27" s="28">
        <v>11</v>
      </c>
      <c r="H27" s="28">
        <v>11.5</v>
      </c>
      <c r="I27" s="13">
        <v>1034200</v>
      </c>
      <c r="J27" s="31">
        <f t="shared" si="1"/>
        <v>0.5318120286211564</v>
      </c>
      <c r="K27" s="13">
        <v>550000</v>
      </c>
      <c r="L27" s="33">
        <f t="shared" si="2"/>
        <v>42468300</v>
      </c>
      <c r="M27" s="32">
        <v>41274</v>
      </c>
    </row>
    <row r="28" spans="1:13" s="3" customFormat="1" ht="27" customHeight="1">
      <c r="A28" s="41">
        <v>91</v>
      </c>
      <c r="B28" s="26" t="s">
        <v>37</v>
      </c>
      <c r="C28" s="27" t="s">
        <v>216</v>
      </c>
      <c r="D28" s="12" t="s">
        <v>130</v>
      </c>
      <c r="E28" s="12" t="s">
        <v>4</v>
      </c>
      <c r="F28" s="28">
        <f t="shared" si="0"/>
        <v>11.25</v>
      </c>
      <c r="G28" s="28">
        <v>11</v>
      </c>
      <c r="H28" s="28">
        <v>11.5</v>
      </c>
      <c r="I28" s="13">
        <v>1100000</v>
      </c>
      <c r="J28" s="31">
        <f t="shared" si="1"/>
        <v>0.5</v>
      </c>
      <c r="K28" s="13">
        <v>550000</v>
      </c>
      <c r="L28" s="33">
        <f t="shared" si="2"/>
        <v>43018300</v>
      </c>
      <c r="M28" s="32">
        <v>41455</v>
      </c>
    </row>
    <row r="29" spans="1:13" s="3" customFormat="1" ht="27" customHeight="1">
      <c r="A29" s="41">
        <v>92</v>
      </c>
      <c r="B29" s="26" t="s">
        <v>63</v>
      </c>
      <c r="C29" s="34" t="s">
        <v>240</v>
      </c>
      <c r="D29" s="12" t="s">
        <v>156</v>
      </c>
      <c r="E29" s="12" t="s">
        <v>4</v>
      </c>
      <c r="F29" s="28">
        <f t="shared" si="0"/>
        <v>11.25</v>
      </c>
      <c r="G29" s="35">
        <v>11.5</v>
      </c>
      <c r="H29" s="35">
        <v>11</v>
      </c>
      <c r="I29" s="14">
        <f>470000+254000</f>
        <v>724000</v>
      </c>
      <c r="J29" s="31">
        <f t="shared" si="1"/>
        <v>0.649171270718232</v>
      </c>
      <c r="K29" s="13">
        <v>470000</v>
      </c>
      <c r="L29" s="33">
        <f t="shared" si="2"/>
        <v>43488300</v>
      </c>
      <c r="M29" s="32">
        <v>41213</v>
      </c>
    </row>
    <row r="30" spans="1:13" s="3" customFormat="1" ht="27" customHeight="1">
      <c r="A30" s="41">
        <v>93</v>
      </c>
      <c r="B30" s="26" t="s">
        <v>43</v>
      </c>
      <c r="C30" s="27" t="s">
        <v>221</v>
      </c>
      <c r="D30" s="12" t="s">
        <v>137</v>
      </c>
      <c r="E30" s="12" t="s">
        <v>203</v>
      </c>
      <c r="F30" s="28">
        <f t="shared" si="0"/>
        <v>11</v>
      </c>
      <c r="G30" s="28">
        <v>11</v>
      </c>
      <c r="H30" s="28">
        <v>11</v>
      </c>
      <c r="I30" s="13">
        <v>833600</v>
      </c>
      <c r="J30" s="31">
        <f t="shared" si="1"/>
        <v>0.5998080614203455</v>
      </c>
      <c r="K30" s="13">
        <v>500000</v>
      </c>
      <c r="L30" s="33">
        <f t="shared" si="2"/>
        <v>43988300</v>
      </c>
      <c r="M30" s="32">
        <v>41274</v>
      </c>
    </row>
    <row r="31" spans="1:13" s="3" customFormat="1" ht="40.5" customHeight="1">
      <c r="A31" s="41">
        <v>94</v>
      </c>
      <c r="B31" s="26" t="s">
        <v>53</v>
      </c>
      <c r="C31" s="27" t="s">
        <v>230</v>
      </c>
      <c r="D31" s="12" t="s">
        <v>147</v>
      </c>
      <c r="E31" s="12" t="s">
        <v>203</v>
      </c>
      <c r="F31" s="28">
        <f t="shared" si="0"/>
        <v>11</v>
      </c>
      <c r="G31" s="28">
        <v>12</v>
      </c>
      <c r="H31" s="28">
        <v>10</v>
      </c>
      <c r="I31" s="13">
        <v>833000</v>
      </c>
      <c r="J31" s="31">
        <f t="shared" si="1"/>
        <v>0.6</v>
      </c>
      <c r="K31" s="13">
        <v>499800</v>
      </c>
      <c r="L31" s="33">
        <f t="shared" si="2"/>
        <v>44488100</v>
      </c>
      <c r="M31" s="32">
        <v>41455</v>
      </c>
    </row>
    <row r="32" spans="1:13" s="3" customFormat="1" ht="27" customHeight="1">
      <c r="A32" s="41">
        <v>95</v>
      </c>
      <c r="B32" s="26" t="s">
        <v>68</v>
      </c>
      <c r="C32" s="27" t="s">
        <v>245</v>
      </c>
      <c r="D32" s="12" t="s">
        <v>159</v>
      </c>
      <c r="E32" s="12" t="s">
        <v>203</v>
      </c>
      <c r="F32" s="28">
        <f t="shared" si="0"/>
        <v>11</v>
      </c>
      <c r="G32" s="28">
        <v>11</v>
      </c>
      <c r="H32" s="28">
        <v>11</v>
      </c>
      <c r="I32" s="13">
        <v>846000</v>
      </c>
      <c r="J32" s="31">
        <f t="shared" si="1"/>
        <v>0.5910165484633569</v>
      </c>
      <c r="K32" s="13">
        <v>500000</v>
      </c>
      <c r="L32" s="33">
        <f t="shared" si="2"/>
        <v>44988100</v>
      </c>
      <c r="M32" s="32">
        <v>41212</v>
      </c>
    </row>
    <row r="33" spans="1:13" s="3" customFormat="1" ht="27" customHeight="1">
      <c r="A33" s="41">
        <v>96</v>
      </c>
      <c r="B33" s="26" t="s">
        <v>113</v>
      </c>
      <c r="C33" s="27" t="s">
        <v>288</v>
      </c>
      <c r="D33" s="12" t="s">
        <v>197</v>
      </c>
      <c r="E33" s="12" t="s">
        <v>203</v>
      </c>
      <c r="F33" s="28">
        <f t="shared" si="0"/>
        <v>11</v>
      </c>
      <c r="G33" s="28">
        <v>11</v>
      </c>
      <c r="H33" s="28">
        <v>11</v>
      </c>
      <c r="I33" s="13">
        <v>455100</v>
      </c>
      <c r="J33" s="31">
        <f t="shared" si="1"/>
        <v>0.5998681608437706</v>
      </c>
      <c r="K33" s="13">
        <v>273000</v>
      </c>
      <c r="L33" s="33">
        <f t="shared" si="2"/>
        <v>45261100</v>
      </c>
      <c r="M33" s="32">
        <v>41455</v>
      </c>
    </row>
    <row r="34" spans="1:13" s="3" customFormat="1" ht="27" customHeight="1">
      <c r="A34" s="41">
        <v>97</v>
      </c>
      <c r="B34" s="26" t="s">
        <v>107</v>
      </c>
      <c r="C34" s="27" t="s">
        <v>282</v>
      </c>
      <c r="D34" s="12" t="s">
        <v>194</v>
      </c>
      <c r="E34" s="12" t="s">
        <v>4</v>
      </c>
      <c r="F34" s="28">
        <f t="shared" si="0"/>
        <v>11</v>
      </c>
      <c r="G34" s="28">
        <v>11</v>
      </c>
      <c r="H34" s="28">
        <v>11</v>
      </c>
      <c r="I34" s="13">
        <v>857100</v>
      </c>
      <c r="J34" s="31">
        <f t="shared" si="1"/>
        <v>0.7000350017500875</v>
      </c>
      <c r="K34" s="13">
        <v>600000</v>
      </c>
      <c r="L34" s="33">
        <f t="shared" si="2"/>
        <v>45861100</v>
      </c>
      <c r="M34" s="32">
        <v>41212</v>
      </c>
    </row>
    <row r="35" spans="1:13" s="3" customFormat="1" ht="27" customHeight="1">
      <c r="A35" s="41">
        <v>98</v>
      </c>
      <c r="B35" s="26" t="s">
        <v>76</v>
      </c>
      <c r="C35" s="27" t="s">
        <v>253</v>
      </c>
      <c r="D35" s="12" t="s">
        <v>166</v>
      </c>
      <c r="E35" s="12" t="s">
        <v>4</v>
      </c>
      <c r="F35" s="28">
        <f t="shared" si="0"/>
        <v>11</v>
      </c>
      <c r="G35" s="28">
        <v>11</v>
      </c>
      <c r="H35" s="28">
        <v>11</v>
      </c>
      <c r="I35" s="13">
        <v>640000</v>
      </c>
      <c r="J35" s="31">
        <f t="shared" si="1"/>
        <v>0.6</v>
      </c>
      <c r="K35" s="13">
        <v>384000</v>
      </c>
      <c r="L35" s="33">
        <f t="shared" si="2"/>
        <v>46245100</v>
      </c>
      <c r="M35" s="32">
        <v>41455</v>
      </c>
    </row>
    <row r="36" spans="1:13" s="3" customFormat="1" ht="27" customHeight="1">
      <c r="A36" s="41">
        <v>99</v>
      </c>
      <c r="B36" s="26" t="s">
        <v>106</v>
      </c>
      <c r="C36" s="27" t="s">
        <v>281</v>
      </c>
      <c r="D36" s="12" t="s">
        <v>184</v>
      </c>
      <c r="E36" s="12" t="s">
        <v>4</v>
      </c>
      <c r="F36" s="28">
        <f t="shared" si="0"/>
        <v>11</v>
      </c>
      <c r="G36" s="28">
        <v>11</v>
      </c>
      <c r="H36" s="28">
        <v>11</v>
      </c>
      <c r="I36" s="13">
        <v>857100</v>
      </c>
      <c r="J36" s="31">
        <f t="shared" si="1"/>
        <v>0.7000350017500875</v>
      </c>
      <c r="K36" s="13">
        <v>600000</v>
      </c>
      <c r="L36" s="33">
        <f t="shared" si="2"/>
        <v>46845100</v>
      </c>
      <c r="M36" s="32">
        <v>41213</v>
      </c>
    </row>
    <row r="37" spans="1:13" s="3" customFormat="1" ht="27" customHeight="1">
      <c r="A37" s="41">
        <v>100</v>
      </c>
      <c r="B37" s="26" t="s">
        <v>39</v>
      </c>
      <c r="C37" s="27" t="s">
        <v>210</v>
      </c>
      <c r="D37" s="12" t="s">
        <v>133</v>
      </c>
      <c r="E37" s="12" t="s">
        <v>4</v>
      </c>
      <c r="F37" s="28">
        <f t="shared" si="0"/>
        <v>11</v>
      </c>
      <c r="G37" s="28">
        <v>12</v>
      </c>
      <c r="H37" s="28">
        <v>10</v>
      </c>
      <c r="I37" s="13">
        <v>860000</v>
      </c>
      <c r="J37" s="31">
        <f t="shared" si="1"/>
        <v>0.6976744186046512</v>
      </c>
      <c r="K37" s="13">
        <v>600000</v>
      </c>
      <c r="L37" s="33">
        <f t="shared" si="2"/>
        <v>47445100</v>
      </c>
      <c r="M37" s="32">
        <v>41213</v>
      </c>
    </row>
    <row r="38" spans="1:13" s="3" customFormat="1" ht="27" customHeight="1">
      <c r="A38" s="41">
        <v>101</v>
      </c>
      <c r="B38" s="26" t="s">
        <v>98</v>
      </c>
      <c r="C38" s="27" t="s">
        <v>274</v>
      </c>
      <c r="D38" s="12" t="s">
        <v>186</v>
      </c>
      <c r="E38" s="12" t="s">
        <v>4</v>
      </c>
      <c r="F38" s="28">
        <f t="shared" si="0"/>
        <v>11</v>
      </c>
      <c r="G38" s="28">
        <v>12</v>
      </c>
      <c r="H38" s="28">
        <v>10</v>
      </c>
      <c r="I38" s="13">
        <v>1100400</v>
      </c>
      <c r="J38" s="31">
        <f t="shared" si="1"/>
        <v>0.45438022537259176</v>
      </c>
      <c r="K38" s="13">
        <v>500000</v>
      </c>
      <c r="L38" s="33">
        <f aca="true" t="shared" si="3" ref="L38:L69">L37+K38</f>
        <v>47945100</v>
      </c>
      <c r="M38" s="32">
        <v>41274</v>
      </c>
    </row>
    <row r="39" spans="1:13" s="3" customFormat="1" ht="27" customHeight="1">
      <c r="A39" s="41">
        <v>102</v>
      </c>
      <c r="B39" s="26" t="s">
        <v>30</v>
      </c>
      <c r="C39" s="27" t="s">
        <v>208</v>
      </c>
      <c r="D39" s="12" t="s">
        <v>124</v>
      </c>
      <c r="E39" s="12" t="s">
        <v>4</v>
      </c>
      <c r="F39" s="28">
        <f t="shared" si="0"/>
        <v>11</v>
      </c>
      <c r="G39" s="28">
        <v>11</v>
      </c>
      <c r="H39" s="28">
        <v>11</v>
      </c>
      <c r="I39" s="13">
        <f>255000+170000</f>
        <v>425000</v>
      </c>
      <c r="J39" s="31">
        <f t="shared" si="1"/>
        <v>0.6</v>
      </c>
      <c r="K39" s="13">
        <v>255000</v>
      </c>
      <c r="L39" s="33">
        <f t="shared" si="3"/>
        <v>48200100</v>
      </c>
      <c r="M39" s="32">
        <v>41152</v>
      </c>
    </row>
    <row r="40" spans="1:13" s="3" customFormat="1" ht="27" customHeight="1">
      <c r="A40" s="41">
        <v>103</v>
      </c>
      <c r="B40" s="26" t="s">
        <v>34</v>
      </c>
      <c r="C40" s="27" t="s">
        <v>213</v>
      </c>
      <c r="D40" s="12" t="s">
        <v>128</v>
      </c>
      <c r="E40" s="12" t="s">
        <v>4</v>
      </c>
      <c r="F40" s="28">
        <f t="shared" si="0"/>
        <v>11</v>
      </c>
      <c r="G40" s="28">
        <v>11</v>
      </c>
      <c r="H40" s="28">
        <v>11</v>
      </c>
      <c r="I40" s="13">
        <f>500000+358800</f>
        <v>858800</v>
      </c>
      <c r="J40" s="31">
        <f t="shared" si="1"/>
        <v>0.5822077317186772</v>
      </c>
      <c r="K40" s="13">
        <v>500000</v>
      </c>
      <c r="L40" s="33">
        <f t="shared" si="3"/>
        <v>48700100</v>
      </c>
      <c r="M40" s="32">
        <v>41182</v>
      </c>
    </row>
    <row r="41" spans="1:13" s="3" customFormat="1" ht="42.75" customHeight="1">
      <c r="A41" s="41">
        <v>104</v>
      </c>
      <c r="B41" s="26" t="s">
        <v>99</v>
      </c>
      <c r="C41" s="27" t="s">
        <v>275</v>
      </c>
      <c r="D41" s="12" t="s">
        <v>187</v>
      </c>
      <c r="E41" s="12" t="s">
        <v>4</v>
      </c>
      <c r="F41" s="28">
        <f t="shared" si="0"/>
        <v>11</v>
      </c>
      <c r="G41" s="28">
        <v>12</v>
      </c>
      <c r="H41" s="28">
        <v>10</v>
      </c>
      <c r="I41" s="13">
        <v>1190000</v>
      </c>
      <c r="J41" s="31">
        <f t="shared" si="1"/>
        <v>0.42</v>
      </c>
      <c r="K41" s="13">
        <v>499800</v>
      </c>
      <c r="L41" s="33">
        <f t="shared" si="3"/>
        <v>49199900</v>
      </c>
      <c r="M41" s="32">
        <v>41274</v>
      </c>
    </row>
    <row r="42" spans="1:13" s="3" customFormat="1" ht="27" customHeight="1">
      <c r="A42" s="41">
        <v>105</v>
      </c>
      <c r="B42" s="26" t="s">
        <v>28</v>
      </c>
      <c r="C42" s="27" t="s">
        <v>206</v>
      </c>
      <c r="D42" s="12" t="s">
        <v>122</v>
      </c>
      <c r="E42" s="12" t="s">
        <v>4</v>
      </c>
      <c r="F42" s="28">
        <f t="shared" si="0"/>
        <v>11</v>
      </c>
      <c r="G42" s="28">
        <v>11</v>
      </c>
      <c r="H42" s="28">
        <v>11</v>
      </c>
      <c r="I42" s="13">
        <v>387600</v>
      </c>
      <c r="J42" s="31">
        <f t="shared" si="1"/>
        <v>0.4979360165118679</v>
      </c>
      <c r="K42" s="13">
        <v>193000</v>
      </c>
      <c r="L42" s="33">
        <f t="shared" si="3"/>
        <v>49392900</v>
      </c>
      <c r="M42" s="32">
        <v>41152</v>
      </c>
    </row>
    <row r="43" spans="1:13" s="3" customFormat="1" ht="27" customHeight="1">
      <c r="A43" s="41">
        <v>106</v>
      </c>
      <c r="B43" s="26" t="s">
        <v>87</v>
      </c>
      <c r="C43" s="27" t="s">
        <v>263</v>
      </c>
      <c r="D43" s="12" t="s">
        <v>176</v>
      </c>
      <c r="E43" s="12" t="s">
        <v>4</v>
      </c>
      <c r="F43" s="28">
        <f t="shared" si="0"/>
        <v>11</v>
      </c>
      <c r="G43" s="28">
        <v>11</v>
      </c>
      <c r="H43" s="28">
        <v>11</v>
      </c>
      <c r="I43" s="13">
        <v>823000</v>
      </c>
      <c r="J43" s="31">
        <f t="shared" si="1"/>
        <v>0.5953827460510328</v>
      </c>
      <c r="K43" s="13">
        <v>490000</v>
      </c>
      <c r="L43" s="33">
        <f t="shared" si="3"/>
        <v>49882900</v>
      </c>
      <c r="M43" s="32">
        <v>41274</v>
      </c>
    </row>
    <row r="44" spans="1:13" s="3" customFormat="1" ht="27" customHeight="1">
      <c r="A44" s="41">
        <v>107</v>
      </c>
      <c r="B44" s="26" t="s">
        <v>103</v>
      </c>
      <c r="C44" s="27" t="s">
        <v>279</v>
      </c>
      <c r="D44" s="12" t="s">
        <v>191</v>
      </c>
      <c r="E44" s="12" t="s">
        <v>4</v>
      </c>
      <c r="F44" s="28">
        <f t="shared" si="0"/>
        <v>11</v>
      </c>
      <c r="G44" s="28">
        <v>11</v>
      </c>
      <c r="H44" s="28">
        <v>11</v>
      </c>
      <c r="I44" s="13">
        <v>765000</v>
      </c>
      <c r="J44" s="31">
        <f t="shared" si="1"/>
        <v>0.5751633986928104</v>
      </c>
      <c r="K44" s="13">
        <v>440000</v>
      </c>
      <c r="L44" s="33">
        <f t="shared" si="3"/>
        <v>50322900</v>
      </c>
      <c r="M44" s="32">
        <v>41274</v>
      </c>
    </row>
    <row r="45" spans="1:13" s="3" customFormat="1" ht="27" customHeight="1">
      <c r="A45" s="41">
        <v>108</v>
      </c>
      <c r="B45" s="26" t="s">
        <v>74</v>
      </c>
      <c r="C45" s="27" t="s">
        <v>251</v>
      </c>
      <c r="D45" s="12" t="s">
        <v>24</v>
      </c>
      <c r="E45" s="12" t="s">
        <v>4</v>
      </c>
      <c r="F45" s="28">
        <f t="shared" si="0"/>
        <v>11</v>
      </c>
      <c r="G45" s="28">
        <v>12</v>
      </c>
      <c r="H45" s="28">
        <v>10</v>
      </c>
      <c r="I45" s="13">
        <v>900000</v>
      </c>
      <c r="J45" s="31">
        <f t="shared" si="1"/>
        <v>0.6111111111111112</v>
      </c>
      <c r="K45" s="13">
        <v>550000</v>
      </c>
      <c r="L45" s="33">
        <f t="shared" si="3"/>
        <v>50872900</v>
      </c>
      <c r="M45" s="32">
        <v>41305</v>
      </c>
    </row>
    <row r="46" spans="1:13" s="3" customFormat="1" ht="27" customHeight="1">
      <c r="A46" s="41">
        <v>109</v>
      </c>
      <c r="B46" s="26" t="s">
        <v>58</v>
      </c>
      <c r="C46" s="27" t="s">
        <v>235</v>
      </c>
      <c r="D46" s="12" t="s">
        <v>153</v>
      </c>
      <c r="E46" s="12" t="s">
        <v>4</v>
      </c>
      <c r="F46" s="28">
        <f t="shared" si="0"/>
        <v>11</v>
      </c>
      <c r="G46" s="28">
        <v>10</v>
      </c>
      <c r="H46" s="28">
        <v>12</v>
      </c>
      <c r="I46" s="13">
        <v>1350000</v>
      </c>
      <c r="J46" s="31">
        <f t="shared" si="1"/>
        <v>0.4074074074074074</v>
      </c>
      <c r="K46" s="13">
        <v>550000</v>
      </c>
      <c r="L46" s="33">
        <f t="shared" si="3"/>
        <v>51422900</v>
      </c>
      <c r="M46" s="32">
        <v>41273</v>
      </c>
    </row>
    <row r="47" spans="1:13" s="3" customFormat="1" ht="27" customHeight="1">
      <c r="A47" s="41">
        <v>110</v>
      </c>
      <c r="B47" s="26" t="s">
        <v>100</v>
      </c>
      <c r="C47" s="27" t="s">
        <v>276</v>
      </c>
      <c r="D47" s="12" t="s">
        <v>188</v>
      </c>
      <c r="E47" s="12" t="s">
        <v>4</v>
      </c>
      <c r="F47" s="28">
        <f t="shared" si="0"/>
        <v>11</v>
      </c>
      <c r="G47" s="28">
        <v>11</v>
      </c>
      <c r="H47" s="28">
        <v>11</v>
      </c>
      <c r="I47" s="13">
        <v>336700</v>
      </c>
      <c r="J47" s="31">
        <f t="shared" si="1"/>
        <v>0.5996435996435996</v>
      </c>
      <c r="K47" s="13">
        <v>201900</v>
      </c>
      <c r="L47" s="33">
        <f t="shared" si="3"/>
        <v>51624800</v>
      </c>
      <c r="M47" s="32">
        <v>41197</v>
      </c>
    </row>
    <row r="48" spans="1:13" s="3" customFormat="1" ht="27" customHeight="1">
      <c r="A48" s="41">
        <v>111</v>
      </c>
      <c r="B48" s="26" t="s">
        <v>101</v>
      </c>
      <c r="C48" s="27" t="s">
        <v>277</v>
      </c>
      <c r="D48" s="12" t="s">
        <v>189</v>
      </c>
      <c r="E48" s="12" t="s">
        <v>4</v>
      </c>
      <c r="F48" s="28">
        <f t="shared" si="0"/>
        <v>11</v>
      </c>
      <c r="G48" s="28">
        <v>10</v>
      </c>
      <c r="H48" s="28">
        <v>12</v>
      </c>
      <c r="I48" s="13">
        <v>499900</v>
      </c>
      <c r="J48" s="31">
        <f t="shared" si="1"/>
        <v>0.5999199839967994</v>
      </c>
      <c r="K48" s="13">
        <v>299900</v>
      </c>
      <c r="L48" s="33">
        <f t="shared" si="3"/>
        <v>51924700</v>
      </c>
      <c r="M48" s="32">
        <v>41060</v>
      </c>
    </row>
    <row r="49" spans="1:13" s="3" customFormat="1" ht="27" customHeight="1">
      <c r="A49" s="41">
        <v>112</v>
      </c>
      <c r="B49" s="26" t="s">
        <v>95</v>
      </c>
      <c r="C49" s="27" t="s">
        <v>271</v>
      </c>
      <c r="D49" s="12" t="s">
        <v>182</v>
      </c>
      <c r="E49" s="12" t="s">
        <v>4</v>
      </c>
      <c r="F49" s="28">
        <f t="shared" si="0"/>
        <v>11</v>
      </c>
      <c r="G49" s="28">
        <v>12</v>
      </c>
      <c r="H49" s="28">
        <v>10</v>
      </c>
      <c r="I49" s="13">
        <v>1300000</v>
      </c>
      <c r="J49" s="31">
        <f t="shared" si="1"/>
        <v>0.38461538461538464</v>
      </c>
      <c r="K49" s="13">
        <v>500000</v>
      </c>
      <c r="L49" s="33">
        <f t="shared" si="3"/>
        <v>52424700</v>
      </c>
      <c r="M49" s="32">
        <v>41608</v>
      </c>
    </row>
    <row r="50" spans="1:13" s="3" customFormat="1" ht="39" customHeight="1">
      <c r="A50" s="41">
        <v>113</v>
      </c>
      <c r="B50" s="26" t="s">
        <v>104</v>
      </c>
      <c r="C50" s="27" t="s">
        <v>297</v>
      </c>
      <c r="D50" s="12" t="s">
        <v>192</v>
      </c>
      <c r="E50" s="12" t="s">
        <v>4</v>
      </c>
      <c r="F50" s="28">
        <f t="shared" si="0"/>
        <v>11</v>
      </c>
      <c r="G50" s="28">
        <v>11</v>
      </c>
      <c r="H50" s="28">
        <v>11</v>
      </c>
      <c r="I50" s="13">
        <v>833333</v>
      </c>
      <c r="J50" s="31">
        <f t="shared" si="1"/>
        <v>0.600000240000096</v>
      </c>
      <c r="K50" s="13">
        <v>500000</v>
      </c>
      <c r="L50" s="33">
        <f t="shared" si="3"/>
        <v>52924700</v>
      </c>
      <c r="M50" s="32">
        <v>41274</v>
      </c>
    </row>
    <row r="51" spans="1:13" s="3" customFormat="1" ht="27" customHeight="1">
      <c r="A51" s="41">
        <v>114</v>
      </c>
      <c r="B51" s="26" t="s">
        <v>88</v>
      </c>
      <c r="C51" s="27" t="s">
        <v>264</v>
      </c>
      <c r="D51" s="12" t="s">
        <v>177</v>
      </c>
      <c r="E51" s="12" t="s">
        <v>4</v>
      </c>
      <c r="F51" s="28">
        <f t="shared" si="0"/>
        <v>11</v>
      </c>
      <c r="G51" s="28">
        <v>11</v>
      </c>
      <c r="H51" s="28">
        <v>11</v>
      </c>
      <c r="I51" s="13">
        <v>8998600</v>
      </c>
      <c r="J51" s="31">
        <f t="shared" si="1"/>
        <v>0.06667703865045674</v>
      </c>
      <c r="K51" s="13">
        <v>600000</v>
      </c>
      <c r="L51" s="33">
        <f t="shared" si="3"/>
        <v>53524700</v>
      </c>
      <c r="M51" s="32">
        <v>41152</v>
      </c>
    </row>
    <row r="52" spans="1:13" s="3" customFormat="1" ht="27" customHeight="1">
      <c r="A52" s="41">
        <v>115</v>
      </c>
      <c r="B52" s="26" t="s">
        <v>56</v>
      </c>
      <c r="C52" s="27" t="s">
        <v>233</v>
      </c>
      <c r="D52" s="12" t="s">
        <v>151</v>
      </c>
      <c r="E52" s="12" t="s">
        <v>4</v>
      </c>
      <c r="F52" s="28">
        <f t="shared" si="0"/>
        <v>11</v>
      </c>
      <c r="G52" s="28">
        <v>11</v>
      </c>
      <c r="H52" s="28">
        <v>11</v>
      </c>
      <c r="I52" s="13">
        <v>1008000</v>
      </c>
      <c r="J52" s="31">
        <f t="shared" si="1"/>
        <v>0.5505952380952381</v>
      </c>
      <c r="K52" s="13">
        <v>555000</v>
      </c>
      <c r="L52" s="33">
        <f t="shared" si="3"/>
        <v>54079700</v>
      </c>
      <c r="M52" s="32">
        <v>41213</v>
      </c>
    </row>
    <row r="53" spans="1:13" s="3" customFormat="1" ht="27" customHeight="1">
      <c r="A53" s="41">
        <v>116</v>
      </c>
      <c r="B53" s="26" t="s">
        <v>108</v>
      </c>
      <c r="C53" s="27" t="s">
        <v>283</v>
      </c>
      <c r="D53" s="12" t="s">
        <v>195</v>
      </c>
      <c r="E53" s="12" t="s">
        <v>4</v>
      </c>
      <c r="F53" s="28">
        <f t="shared" si="0"/>
        <v>11</v>
      </c>
      <c r="G53" s="28">
        <v>11</v>
      </c>
      <c r="H53" s="28">
        <v>11</v>
      </c>
      <c r="I53" s="13">
        <v>360000</v>
      </c>
      <c r="J53" s="31">
        <f t="shared" si="1"/>
        <v>0.58</v>
      </c>
      <c r="K53" s="13">
        <v>208800</v>
      </c>
      <c r="L53" s="33">
        <f t="shared" si="3"/>
        <v>54288500</v>
      </c>
      <c r="M53" s="32">
        <v>41182</v>
      </c>
    </row>
    <row r="54" spans="1:13" s="3" customFormat="1" ht="27" customHeight="1">
      <c r="A54" s="41">
        <v>117</v>
      </c>
      <c r="B54" s="26" t="s">
        <v>79</v>
      </c>
      <c r="C54" s="27" t="s">
        <v>256</v>
      </c>
      <c r="D54" s="12" t="s">
        <v>169</v>
      </c>
      <c r="E54" s="12" t="s">
        <v>4</v>
      </c>
      <c r="F54" s="28">
        <f t="shared" si="0"/>
        <v>11</v>
      </c>
      <c r="G54" s="28">
        <v>11</v>
      </c>
      <c r="H54" s="28">
        <v>11</v>
      </c>
      <c r="I54" s="13">
        <v>1236000</v>
      </c>
      <c r="J54" s="31">
        <f t="shared" si="1"/>
        <v>0.4854368932038835</v>
      </c>
      <c r="K54" s="13">
        <v>600000</v>
      </c>
      <c r="L54" s="33">
        <f t="shared" si="3"/>
        <v>54888500</v>
      </c>
      <c r="M54" s="32">
        <v>41274</v>
      </c>
    </row>
    <row r="55" spans="1:13" s="3" customFormat="1" ht="27" customHeight="1">
      <c r="A55" s="41">
        <v>118</v>
      </c>
      <c r="B55" s="26" t="s">
        <v>84</v>
      </c>
      <c r="C55" s="27" t="s">
        <v>260</v>
      </c>
      <c r="D55" s="12" t="s">
        <v>173</v>
      </c>
      <c r="E55" s="12" t="s">
        <v>4</v>
      </c>
      <c r="F55" s="28">
        <f t="shared" si="0"/>
        <v>11</v>
      </c>
      <c r="G55" s="28">
        <v>11</v>
      </c>
      <c r="H55" s="28">
        <v>11</v>
      </c>
      <c r="I55" s="13">
        <v>858000</v>
      </c>
      <c r="J55" s="31">
        <f t="shared" si="1"/>
        <v>0.6993006993006993</v>
      </c>
      <c r="K55" s="13">
        <v>600000</v>
      </c>
      <c r="L55" s="33">
        <f t="shared" si="3"/>
        <v>55488500</v>
      </c>
      <c r="M55" s="32">
        <v>41274</v>
      </c>
    </row>
    <row r="56" spans="1:13" s="3" customFormat="1" ht="27" customHeight="1">
      <c r="A56" s="41">
        <v>119</v>
      </c>
      <c r="B56" s="26" t="s">
        <v>55</v>
      </c>
      <c r="C56" s="27" t="s">
        <v>232</v>
      </c>
      <c r="D56" s="12" t="s">
        <v>150</v>
      </c>
      <c r="E56" s="12" t="s">
        <v>4</v>
      </c>
      <c r="F56" s="28">
        <f t="shared" si="0"/>
        <v>11</v>
      </c>
      <c r="G56" s="28">
        <v>11</v>
      </c>
      <c r="H56" s="28">
        <v>11</v>
      </c>
      <c r="I56" s="13">
        <v>1295000</v>
      </c>
      <c r="J56" s="31">
        <f t="shared" si="1"/>
        <v>0.3861003861003861</v>
      </c>
      <c r="K56" s="13">
        <v>500000</v>
      </c>
      <c r="L56" s="33">
        <f t="shared" si="3"/>
        <v>55988500</v>
      </c>
      <c r="M56" s="32">
        <v>41243</v>
      </c>
    </row>
    <row r="57" spans="1:13" s="3" customFormat="1" ht="27" customHeight="1">
      <c r="A57" s="41">
        <v>120</v>
      </c>
      <c r="B57" s="26" t="s">
        <v>90</v>
      </c>
      <c r="C57" s="27" t="s">
        <v>266</v>
      </c>
      <c r="D57" s="12" t="s">
        <v>179</v>
      </c>
      <c r="E57" s="12" t="s">
        <v>4</v>
      </c>
      <c r="F57" s="28">
        <f t="shared" si="0"/>
        <v>11</v>
      </c>
      <c r="G57" s="28">
        <v>11</v>
      </c>
      <c r="H57" s="28">
        <v>11</v>
      </c>
      <c r="I57" s="13">
        <v>1720100</v>
      </c>
      <c r="J57" s="31">
        <f aca="true" t="shared" si="4" ref="J57:J100">K57/I57</f>
        <v>0.2906807743735829</v>
      </c>
      <c r="K57" s="13">
        <v>500000</v>
      </c>
      <c r="L57" s="33">
        <f t="shared" si="3"/>
        <v>56488500</v>
      </c>
      <c r="M57" s="32">
        <v>41152</v>
      </c>
    </row>
    <row r="58" spans="1:13" s="3" customFormat="1" ht="27" customHeight="1">
      <c r="A58" s="41">
        <v>121</v>
      </c>
      <c r="B58" s="26" t="s">
        <v>120</v>
      </c>
      <c r="C58" s="27" t="s">
        <v>295</v>
      </c>
      <c r="D58" s="12" t="s">
        <v>202</v>
      </c>
      <c r="E58" s="12" t="s">
        <v>4</v>
      </c>
      <c r="F58" s="28">
        <f t="shared" si="0"/>
        <v>11</v>
      </c>
      <c r="G58" s="28">
        <v>13</v>
      </c>
      <c r="H58" s="28">
        <v>9</v>
      </c>
      <c r="I58" s="13">
        <v>3179000</v>
      </c>
      <c r="J58" s="31">
        <f t="shared" si="4"/>
        <v>0.15728216420257943</v>
      </c>
      <c r="K58" s="13">
        <v>500000</v>
      </c>
      <c r="L58" s="33">
        <f t="shared" si="3"/>
        <v>56988500</v>
      </c>
      <c r="M58" s="32">
        <v>41274</v>
      </c>
    </row>
    <row r="59" spans="1:13" s="3" customFormat="1" ht="27" customHeight="1">
      <c r="A59" s="41">
        <v>122</v>
      </c>
      <c r="B59" s="26" t="s">
        <v>115</v>
      </c>
      <c r="C59" s="27" t="s">
        <v>290</v>
      </c>
      <c r="D59" s="12" t="s">
        <v>199</v>
      </c>
      <c r="E59" s="12" t="s">
        <v>4</v>
      </c>
      <c r="F59" s="28">
        <f t="shared" si="0"/>
        <v>11</v>
      </c>
      <c r="G59" s="28">
        <v>11</v>
      </c>
      <c r="H59" s="28">
        <v>11</v>
      </c>
      <c r="I59" s="13">
        <v>829000</v>
      </c>
      <c r="J59" s="31">
        <f t="shared" si="4"/>
        <v>0.6489746682750301</v>
      </c>
      <c r="K59" s="13">
        <v>538000</v>
      </c>
      <c r="L59" s="33">
        <f t="shared" si="3"/>
        <v>57526500</v>
      </c>
      <c r="M59" s="32">
        <v>41455</v>
      </c>
    </row>
    <row r="60" spans="1:13" s="3" customFormat="1" ht="27" customHeight="1">
      <c r="A60" s="41">
        <v>123</v>
      </c>
      <c r="B60" s="26" t="s">
        <v>97</v>
      </c>
      <c r="C60" s="27" t="s">
        <v>273</v>
      </c>
      <c r="D60" s="12" t="s">
        <v>185</v>
      </c>
      <c r="E60" s="12" t="s">
        <v>4</v>
      </c>
      <c r="F60" s="28">
        <f t="shared" si="0"/>
        <v>11</v>
      </c>
      <c r="G60" s="28">
        <v>11</v>
      </c>
      <c r="H60" s="28">
        <v>11</v>
      </c>
      <c r="I60" s="13">
        <v>1191400</v>
      </c>
      <c r="J60" s="31">
        <f t="shared" si="4"/>
        <v>0.46164176598959206</v>
      </c>
      <c r="K60" s="13">
        <v>550000</v>
      </c>
      <c r="L60" s="33">
        <f t="shared" si="3"/>
        <v>58076500</v>
      </c>
      <c r="M60" s="32">
        <v>41274</v>
      </c>
    </row>
    <row r="61" spans="1:13" s="3" customFormat="1" ht="27" customHeight="1">
      <c r="A61" s="41">
        <v>124</v>
      </c>
      <c r="B61" s="26" t="s">
        <v>83</v>
      </c>
      <c r="C61" s="27" t="s">
        <v>259</v>
      </c>
      <c r="D61" s="12" t="s">
        <v>172</v>
      </c>
      <c r="E61" s="12" t="s">
        <v>4</v>
      </c>
      <c r="F61" s="28">
        <f t="shared" si="0"/>
        <v>11</v>
      </c>
      <c r="G61" s="28">
        <v>11</v>
      </c>
      <c r="H61" s="28">
        <v>11</v>
      </c>
      <c r="I61" s="13">
        <v>1634500</v>
      </c>
      <c r="J61" s="31">
        <f t="shared" si="4"/>
        <v>0.3059039461609055</v>
      </c>
      <c r="K61" s="13">
        <v>500000</v>
      </c>
      <c r="L61" s="33">
        <f t="shared" si="3"/>
        <v>58576500</v>
      </c>
      <c r="M61" s="32">
        <v>41274</v>
      </c>
    </row>
    <row r="62" spans="1:13" s="3" customFormat="1" ht="27" customHeight="1">
      <c r="A62" s="41">
        <v>125</v>
      </c>
      <c r="B62" s="26" t="s">
        <v>75</v>
      </c>
      <c r="C62" s="27" t="s">
        <v>252</v>
      </c>
      <c r="D62" s="12" t="s">
        <v>165</v>
      </c>
      <c r="E62" s="12" t="s">
        <v>4</v>
      </c>
      <c r="F62" s="28">
        <f t="shared" si="0"/>
        <v>11</v>
      </c>
      <c r="G62" s="28">
        <v>11</v>
      </c>
      <c r="H62" s="28">
        <v>11</v>
      </c>
      <c r="I62" s="13">
        <v>1500000</v>
      </c>
      <c r="J62" s="31">
        <f t="shared" si="4"/>
        <v>0.4</v>
      </c>
      <c r="K62" s="13">
        <v>600000</v>
      </c>
      <c r="L62" s="33">
        <f t="shared" si="3"/>
        <v>59176500</v>
      </c>
      <c r="M62" s="32">
        <v>41274</v>
      </c>
    </row>
    <row r="63" spans="1:13" s="3" customFormat="1" ht="27" customHeight="1">
      <c r="A63" s="41">
        <v>126</v>
      </c>
      <c r="B63" s="26" t="s">
        <v>109</v>
      </c>
      <c r="C63" s="27" t="s">
        <v>284</v>
      </c>
      <c r="D63" s="12" t="s">
        <v>196</v>
      </c>
      <c r="E63" s="12" t="s">
        <v>4</v>
      </c>
      <c r="F63" s="28">
        <f t="shared" si="0"/>
        <v>11</v>
      </c>
      <c r="G63" s="28">
        <v>11</v>
      </c>
      <c r="H63" s="28">
        <v>11</v>
      </c>
      <c r="I63" s="13">
        <v>900000</v>
      </c>
      <c r="J63" s="31">
        <f t="shared" si="4"/>
        <v>0.6111111111111112</v>
      </c>
      <c r="K63" s="13">
        <v>550000</v>
      </c>
      <c r="L63" s="33">
        <f t="shared" si="3"/>
        <v>59726500</v>
      </c>
      <c r="M63" s="32">
        <v>41274</v>
      </c>
    </row>
    <row r="64" spans="1:13" s="3" customFormat="1" ht="27" customHeight="1">
      <c r="A64" s="41">
        <v>127</v>
      </c>
      <c r="B64" s="26" t="s">
        <v>85</v>
      </c>
      <c r="C64" s="27" t="s">
        <v>261</v>
      </c>
      <c r="D64" s="12" t="s">
        <v>174</v>
      </c>
      <c r="E64" s="12" t="s">
        <v>4</v>
      </c>
      <c r="F64" s="28">
        <f t="shared" si="0"/>
        <v>11</v>
      </c>
      <c r="G64" s="28">
        <v>11</v>
      </c>
      <c r="H64" s="28">
        <v>11</v>
      </c>
      <c r="I64" s="13">
        <v>1475000</v>
      </c>
      <c r="J64" s="31">
        <f t="shared" si="4"/>
        <v>0.4067796610169492</v>
      </c>
      <c r="K64" s="13">
        <v>600000</v>
      </c>
      <c r="L64" s="33">
        <f t="shared" si="3"/>
        <v>60326500</v>
      </c>
      <c r="M64" s="32">
        <v>41455</v>
      </c>
    </row>
    <row r="65" spans="1:13" s="3" customFormat="1" ht="27" customHeight="1">
      <c r="A65" s="41">
        <v>128</v>
      </c>
      <c r="B65" s="26" t="s">
        <v>57</v>
      </c>
      <c r="C65" s="27" t="s">
        <v>234</v>
      </c>
      <c r="D65" s="12" t="s">
        <v>152</v>
      </c>
      <c r="E65" s="12" t="s">
        <v>4</v>
      </c>
      <c r="F65" s="28">
        <f t="shared" si="0"/>
        <v>11</v>
      </c>
      <c r="G65" s="28">
        <v>11</v>
      </c>
      <c r="H65" s="28">
        <v>11</v>
      </c>
      <c r="I65" s="13">
        <v>2120000</v>
      </c>
      <c r="J65" s="31">
        <f t="shared" si="4"/>
        <v>0.2358490566037736</v>
      </c>
      <c r="K65" s="13">
        <v>500000</v>
      </c>
      <c r="L65" s="33">
        <f t="shared" si="3"/>
        <v>60826500</v>
      </c>
      <c r="M65" s="32">
        <v>41122</v>
      </c>
    </row>
    <row r="66" spans="1:13" s="3" customFormat="1" ht="27" customHeight="1">
      <c r="A66" s="41">
        <v>129</v>
      </c>
      <c r="B66" s="26" t="s">
        <v>47</v>
      </c>
      <c r="C66" s="27" t="s">
        <v>225</v>
      </c>
      <c r="D66" s="12" t="s">
        <v>141</v>
      </c>
      <c r="E66" s="12" t="s">
        <v>4</v>
      </c>
      <c r="F66" s="28">
        <f aca="true" t="shared" si="5" ref="F66:F100">(G66+H66)/2</f>
        <v>10.75</v>
      </c>
      <c r="G66" s="28">
        <v>11</v>
      </c>
      <c r="H66" s="28">
        <v>10.5</v>
      </c>
      <c r="I66" s="13">
        <v>386118</v>
      </c>
      <c r="J66" s="31">
        <f t="shared" si="4"/>
        <v>0.6498013560621364</v>
      </c>
      <c r="K66" s="13">
        <v>250900</v>
      </c>
      <c r="L66" s="33">
        <f t="shared" si="3"/>
        <v>61077400</v>
      </c>
      <c r="M66" s="32">
        <v>41152</v>
      </c>
    </row>
    <row r="67" spans="1:13" s="3" customFormat="1" ht="27" customHeight="1">
      <c r="A67" s="41">
        <v>130</v>
      </c>
      <c r="B67" s="26" t="s">
        <v>105</v>
      </c>
      <c r="C67" s="27" t="s">
        <v>280</v>
      </c>
      <c r="D67" s="12" t="s">
        <v>193</v>
      </c>
      <c r="E67" s="12" t="s">
        <v>4</v>
      </c>
      <c r="F67" s="28">
        <f t="shared" si="5"/>
        <v>10.75</v>
      </c>
      <c r="G67" s="28">
        <v>10.5</v>
      </c>
      <c r="H67" s="28">
        <v>11</v>
      </c>
      <c r="I67" s="13">
        <v>600000</v>
      </c>
      <c r="J67" s="31">
        <f t="shared" si="4"/>
        <v>0.65</v>
      </c>
      <c r="K67" s="13">
        <v>390000</v>
      </c>
      <c r="L67" s="33">
        <f t="shared" si="3"/>
        <v>61467400</v>
      </c>
      <c r="M67" s="32">
        <v>41274</v>
      </c>
    </row>
    <row r="68" spans="1:13" s="3" customFormat="1" ht="27" customHeight="1">
      <c r="A68" s="41">
        <v>131</v>
      </c>
      <c r="B68" s="26" t="s">
        <v>71</v>
      </c>
      <c r="C68" s="27" t="s">
        <v>248</v>
      </c>
      <c r="D68" s="12" t="s">
        <v>162</v>
      </c>
      <c r="E68" s="12" t="s">
        <v>4</v>
      </c>
      <c r="F68" s="28">
        <f t="shared" si="5"/>
        <v>10.75</v>
      </c>
      <c r="G68" s="28">
        <v>10</v>
      </c>
      <c r="H68" s="28">
        <v>11.5</v>
      </c>
      <c r="I68" s="13">
        <v>370000</v>
      </c>
      <c r="J68" s="31">
        <f t="shared" si="4"/>
        <v>0.56</v>
      </c>
      <c r="K68" s="13">
        <v>207200</v>
      </c>
      <c r="L68" s="33">
        <f t="shared" si="3"/>
        <v>61674600</v>
      </c>
      <c r="M68" s="32">
        <v>41121</v>
      </c>
    </row>
    <row r="69" spans="1:13" s="3" customFormat="1" ht="27" customHeight="1">
      <c r="A69" s="41">
        <v>132</v>
      </c>
      <c r="B69" s="26" t="s">
        <v>46</v>
      </c>
      <c r="C69" s="27" t="s">
        <v>224</v>
      </c>
      <c r="D69" s="12" t="s">
        <v>140</v>
      </c>
      <c r="E69" s="12" t="s">
        <v>4</v>
      </c>
      <c r="F69" s="28">
        <f t="shared" si="5"/>
        <v>10.75</v>
      </c>
      <c r="G69" s="28">
        <v>10</v>
      </c>
      <c r="H69" s="28">
        <v>11.5</v>
      </c>
      <c r="I69" s="13">
        <v>330000</v>
      </c>
      <c r="J69" s="31">
        <f t="shared" si="4"/>
        <v>0.6</v>
      </c>
      <c r="K69" s="13">
        <v>198000</v>
      </c>
      <c r="L69" s="33">
        <f t="shared" si="3"/>
        <v>61872600</v>
      </c>
      <c r="M69" s="32">
        <v>41213</v>
      </c>
    </row>
    <row r="70" spans="1:13" s="3" customFormat="1" ht="27" customHeight="1">
      <c r="A70" s="41">
        <v>133</v>
      </c>
      <c r="B70" s="26" t="s">
        <v>70</v>
      </c>
      <c r="C70" s="27" t="s">
        <v>247</v>
      </c>
      <c r="D70" s="12" t="s">
        <v>161</v>
      </c>
      <c r="E70" s="12" t="s">
        <v>4</v>
      </c>
      <c r="F70" s="28">
        <f t="shared" si="5"/>
        <v>10.75</v>
      </c>
      <c r="G70" s="28">
        <v>10</v>
      </c>
      <c r="H70" s="28">
        <v>11.5</v>
      </c>
      <c r="I70" s="13">
        <v>2296045</v>
      </c>
      <c r="J70" s="31">
        <f t="shared" si="4"/>
        <v>0.2177657667859297</v>
      </c>
      <c r="K70" s="13">
        <v>500000</v>
      </c>
      <c r="L70" s="33">
        <f aca="true" t="shared" si="6" ref="L70:L100">L69+K70</f>
        <v>62372600</v>
      </c>
      <c r="M70" s="32">
        <v>41274</v>
      </c>
    </row>
    <row r="71" spans="1:13" s="3" customFormat="1" ht="27" customHeight="1">
      <c r="A71" s="41">
        <v>134</v>
      </c>
      <c r="B71" s="26" t="s">
        <v>73</v>
      </c>
      <c r="C71" s="27" t="s">
        <v>250</v>
      </c>
      <c r="D71" s="12" t="s">
        <v>164</v>
      </c>
      <c r="E71" s="12" t="s">
        <v>4</v>
      </c>
      <c r="F71" s="28">
        <f t="shared" si="5"/>
        <v>10.75</v>
      </c>
      <c r="G71" s="28">
        <v>11</v>
      </c>
      <c r="H71" s="28">
        <v>10.5</v>
      </c>
      <c r="I71" s="13">
        <v>751500</v>
      </c>
      <c r="J71" s="31">
        <f t="shared" si="4"/>
        <v>0.6</v>
      </c>
      <c r="K71" s="13">
        <v>450900</v>
      </c>
      <c r="L71" s="33">
        <f t="shared" si="6"/>
        <v>62823500</v>
      </c>
      <c r="M71" s="32">
        <v>41243</v>
      </c>
    </row>
    <row r="72" spans="1:13" s="3" customFormat="1" ht="27" customHeight="1">
      <c r="A72" s="41">
        <v>135</v>
      </c>
      <c r="B72" s="26" t="s">
        <v>66</v>
      </c>
      <c r="C72" s="27" t="s">
        <v>243</v>
      </c>
      <c r="D72" s="12" t="s">
        <v>15</v>
      </c>
      <c r="E72" s="12" t="s">
        <v>4</v>
      </c>
      <c r="F72" s="28">
        <f t="shared" si="5"/>
        <v>10.5</v>
      </c>
      <c r="G72" s="28">
        <v>10</v>
      </c>
      <c r="H72" s="28">
        <v>11</v>
      </c>
      <c r="I72" s="13">
        <f>288000+192000</f>
        <v>480000</v>
      </c>
      <c r="J72" s="31">
        <f t="shared" si="4"/>
        <v>0.6</v>
      </c>
      <c r="K72" s="13">
        <v>288000</v>
      </c>
      <c r="L72" s="33">
        <f t="shared" si="6"/>
        <v>63111500</v>
      </c>
      <c r="M72" s="32">
        <v>41212</v>
      </c>
    </row>
    <row r="73" spans="1:13" s="3" customFormat="1" ht="27" customHeight="1">
      <c r="A73" s="41">
        <v>136</v>
      </c>
      <c r="B73" s="26" t="s">
        <v>42</v>
      </c>
      <c r="C73" s="27" t="s">
        <v>220</v>
      </c>
      <c r="D73" s="12" t="s">
        <v>135</v>
      </c>
      <c r="E73" s="12" t="s">
        <v>4</v>
      </c>
      <c r="F73" s="28">
        <f t="shared" si="5"/>
        <v>10.5</v>
      </c>
      <c r="G73" s="28">
        <v>9</v>
      </c>
      <c r="H73" s="28">
        <v>12</v>
      </c>
      <c r="I73" s="13">
        <f>1055018+500000</f>
        <v>1555018</v>
      </c>
      <c r="J73" s="31">
        <f t="shared" si="4"/>
        <v>0.3215396863573283</v>
      </c>
      <c r="K73" s="13">
        <v>500000</v>
      </c>
      <c r="L73" s="33">
        <f t="shared" si="6"/>
        <v>63611500</v>
      </c>
      <c r="M73" s="32">
        <v>41213</v>
      </c>
    </row>
    <row r="74" spans="1:13" s="3" customFormat="1" ht="27" customHeight="1">
      <c r="A74" s="41">
        <v>137</v>
      </c>
      <c r="B74" s="26" t="s">
        <v>72</v>
      </c>
      <c r="C74" s="27" t="s">
        <v>249</v>
      </c>
      <c r="D74" s="12" t="s">
        <v>163</v>
      </c>
      <c r="E74" s="12" t="s">
        <v>4</v>
      </c>
      <c r="F74" s="28">
        <f t="shared" si="5"/>
        <v>10.5</v>
      </c>
      <c r="G74" s="28">
        <v>12</v>
      </c>
      <c r="H74" s="28">
        <v>9</v>
      </c>
      <c r="I74" s="13">
        <v>850000</v>
      </c>
      <c r="J74" s="31">
        <f t="shared" si="4"/>
        <v>0.5882352941176471</v>
      </c>
      <c r="K74" s="13">
        <v>500000</v>
      </c>
      <c r="L74" s="33">
        <f t="shared" si="6"/>
        <v>64111500</v>
      </c>
      <c r="M74" s="32">
        <v>41213</v>
      </c>
    </row>
    <row r="75" spans="1:13" s="3" customFormat="1" ht="27" customHeight="1">
      <c r="A75" s="41">
        <v>138</v>
      </c>
      <c r="B75" s="26" t="s">
        <v>119</v>
      </c>
      <c r="C75" s="27" t="s">
        <v>294</v>
      </c>
      <c r="D75" s="12" t="s">
        <v>136</v>
      </c>
      <c r="E75" s="12" t="s">
        <v>203</v>
      </c>
      <c r="F75" s="28">
        <f t="shared" si="5"/>
        <v>10.25</v>
      </c>
      <c r="G75" s="28">
        <v>11.5</v>
      </c>
      <c r="H75" s="28">
        <v>9</v>
      </c>
      <c r="I75" s="13">
        <v>821000</v>
      </c>
      <c r="J75" s="31">
        <f t="shared" si="4"/>
        <v>0.6</v>
      </c>
      <c r="K75" s="13">
        <v>492600</v>
      </c>
      <c r="L75" s="33">
        <f t="shared" si="6"/>
        <v>64604100</v>
      </c>
      <c r="M75" s="32">
        <v>41274</v>
      </c>
    </row>
    <row r="76" spans="1:13" s="3" customFormat="1" ht="42" customHeight="1">
      <c r="A76" s="41">
        <v>139</v>
      </c>
      <c r="B76" s="26" t="s">
        <v>27</v>
      </c>
      <c r="C76" s="27" t="s">
        <v>205</v>
      </c>
      <c r="D76" s="12" t="s">
        <v>121</v>
      </c>
      <c r="E76" s="12" t="s">
        <v>4</v>
      </c>
      <c r="F76" s="28">
        <f t="shared" si="5"/>
        <v>10.25</v>
      </c>
      <c r="G76" s="28">
        <v>11</v>
      </c>
      <c r="H76" s="28">
        <v>9.5</v>
      </c>
      <c r="I76" s="13">
        <v>842000</v>
      </c>
      <c r="J76" s="31">
        <f t="shared" si="4"/>
        <v>0.5899049881235154</v>
      </c>
      <c r="K76" s="13">
        <v>496700</v>
      </c>
      <c r="L76" s="33">
        <f t="shared" si="6"/>
        <v>65100800</v>
      </c>
      <c r="M76" s="32">
        <v>41243</v>
      </c>
    </row>
    <row r="77" spans="1:13" s="3" customFormat="1" ht="27" customHeight="1">
      <c r="A77" s="41">
        <v>140</v>
      </c>
      <c r="B77" s="26" t="s">
        <v>38</v>
      </c>
      <c r="C77" s="27" t="s">
        <v>217</v>
      </c>
      <c r="D77" s="12" t="s">
        <v>132</v>
      </c>
      <c r="E77" s="12" t="s">
        <v>4</v>
      </c>
      <c r="F77" s="28">
        <f t="shared" si="5"/>
        <v>10.25</v>
      </c>
      <c r="G77" s="28">
        <v>9</v>
      </c>
      <c r="H77" s="28">
        <v>11.5</v>
      </c>
      <c r="I77" s="13">
        <v>560000</v>
      </c>
      <c r="J77" s="31">
        <f t="shared" si="4"/>
        <v>0.5892857142857143</v>
      </c>
      <c r="K77" s="13">
        <v>330000</v>
      </c>
      <c r="L77" s="33">
        <f t="shared" si="6"/>
        <v>65430800</v>
      </c>
      <c r="M77" s="32">
        <v>41243</v>
      </c>
    </row>
    <row r="78" spans="1:13" s="3" customFormat="1" ht="27" customHeight="1">
      <c r="A78" s="41">
        <v>141</v>
      </c>
      <c r="B78" s="26" t="s">
        <v>92</v>
      </c>
      <c r="C78" s="27" t="s">
        <v>268</v>
      </c>
      <c r="D78" s="12" t="s">
        <v>20</v>
      </c>
      <c r="E78" s="12" t="s">
        <v>203</v>
      </c>
      <c r="F78" s="28">
        <f t="shared" si="5"/>
        <v>10</v>
      </c>
      <c r="G78" s="28">
        <v>10</v>
      </c>
      <c r="H78" s="28">
        <v>10</v>
      </c>
      <c r="I78" s="13">
        <v>1250000</v>
      </c>
      <c r="J78" s="31">
        <f t="shared" si="4"/>
        <v>0.4</v>
      </c>
      <c r="K78" s="13">
        <v>500000</v>
      </c>
      <c r="L78" s="33">
        <f t="shared" si="6"/>
        <v>65930800</v>
      </c>
      <c r="M78" s="32">
        <v>41274</v>
      </c>
    </row>
    <row r="79" spans="1:13" s="3" customFormat="1" ht="27" customHeight="1">
      <c r="A79" s="41">
        <v>142</v>
      </c>
      <c r="B79" s="26" t="s">
        <v>35</v>
      </c>
      <c r="C79" s="27" t="s">
        <v>214</v>
      </c>
      <c r="D79" s="12" t="s">
        <v>129</v>
      </c>
      <c r="E79" s="12" t="s">
        <v>4</v>
      </c>
      <c r="F79" s="28">
        <f t="shared" si="5"/>
        <v>10</v>
      </c>
      <c r="G79" s="28">
        <v>10</v>
      </c>
      <c r="H79" s="28">
        <v>10</v>
      </c>
      <c r="I79" s="13">
        <v>700000</v>
      </c>
      <c r="J79" s="31">
        <f t="shared" si="4"/>
        <v>0.42857142857142855</v>
      </c>
      <c r="K79" s="13">
        <v>300000</v>
      </c>
      <c r="L79" s="33">
        <f t="shared" si="6"/>
        <v>66230800</v>
      </c>
      <c r="M79" s="32">
        <v>41244</v>
      </c>
    </row>
    <row r="80" spans="1:13" s="3" customFormat="1" ht="27" customHeight="1">
      <c r="A80" s="41">
        <v>143</v>
      </c>
      <c r="B80" s="26" t="s">
        <v>91</v>
      </c>
      <c r="C80" s="27" t="s">
        <v>267</v>
      </c>
      <c r="D80" s="12" t="s">
        <v>180</v>
      </c>
      <c r="E80" s="12" t="s">
        <v>4</v>
      </c>
      <c r="F80" s="28">
        <f t="shared" si="5"/>
        <v>10</v>
      </c>
      <c r="G80" s="28">
        <v>10</v>
      </c>
      <c r="H80" s="28">
        <v>10</v>
      </c>
      <c r="I80" s="13">
        <v>5800000</v>
      </c>
      <c r="J80" s="31">
        <f t="shared" si="4"/>
        <v>0.08620689655172414</v>
      </c>
      <c r="K80" s="13">
        <v>500000</v>
      </c>
      <c r="L80" s="33">
        <f t="shared" si="6"/>
        <v>66730800</v>
      </c>
      <c r="M80" s="32">
        <v>41243</v>
      </c>
    </row>
    <row r="81" spans="1:13" s="3" customFormat="1" ht="27" customHeight="1">
      <c r="A81" s="41">
        <v>144</v>
      </c>
      <c r="B81" s="26" t="s">
        <v>45</v>
      </c>
      <c r="C81" s="27" t="s">
        <v>223</v>
      </c>
      <c r="D81" s="12" t="s">
        <v>139</v>
      </c>
      <c r="E81" s="12" t="s">
        <v>4</v>
      </c>
      <c r="F81" s="28">
        <f t="shared" si="5"/>
        <v>10</v>
      </c>
      <c r="G81" s="28">
        <v>9</v>
      </c>
      <c r="H81" s="28">
        <v>11</v>
      </c>
      <c r="I81" s="13">
        <v>1343242</v>
      </c>
      <c r="J81" s="31">
        <f t="shared" si="4"/>
        <v>0.4466804939095115</v>
      </c>
      <c r="K81" s="13">
        <v>600000</v>
      </c>
      <c r="L81" s="33">
        <f t="shared" si="6"/>
        <v>67330800</v>
      </c>
      <c r="M81" s="32">
        <v>41243</v>
      </c>
    </row>
    <row r="82" spans="1:13" s="3" customFormat="1" ht="27" customHeight="1">
      <c r="A82" s="41">
        <v>145</v>
      </c>
      <c r="B82" s="26" t="s">
        <v>48</v>
      </c>
      <c r="C82" s="27" t="s">
        <v>226</v>
      </c>
      <c r="D82" s="12" t="s">
        <v>143</v>
      </c>
      <c r="E82" s="12" t="s">
        <v>4</v>
      </c>
      <c r="F82" s="28">
        <f t="shared" si="5"/>
        <v>10</v>
      </c>
      <c r="G82" s="28">
        <v>10</v>
      </c>
      <c r="H82" s="28">
        <v>10</v>
      </c>
      <c r="I82" s="13">
        <v>763130</v>
      </c>
      <c r="J82" s="31">
        <f t="shared" si="4"/>
        <v>0.5998977893674734</v>
      </c>
      <c r="K82" s="13">
        <v>457800</v>
      </c>
      <c r="L82" s="33">
        <f t="shared" si="6"/>
        <v>67788600</v>
      </c>
      <c r="M82" s="32">
        <v>41212</v>
      </c>
    </row>
    <row r="83" spans="1:13" s="3" customFormat="1" ht="27" customHeight="1">
      <c r="A83" s="41">
        <v>146</v>
      </c>
      <c r="B83" s="26" t="s">
        <v>59</v>
      </c>
      <c r="C83" s="27" t="s">
        <v>236</v>
      </c>
      <c r="D83" s="12" t="s">
        <v>154</v>
      </c>
      <c r="E83" s="12" t="s">
        <v>4</v>
      </c>
      <c r="F83" s="28">
        <f t="shared" si="5"/>
        <v>10</v>
      </c>
      <c r="G83" s="28">
        <v>10</v>
      </c>
      <c r="H83" s="28">
        <v>10</v>
      </c>
      <c r="I83" s="13">
        <v>1250000</v>
      </c>
      <c r="J83" s="31">
        <f t="shared" si="4"/>
        <v>0.4</v>
      </c>
      <c r="K83" s="13">
        <v>500000</v>
      </c>
      <c r="L83" s="33">
        <f t="shared" si="6"/>
        <v>68288600</v>
      </c>
      <c r="M83" s="32">
        <v>41182</v>
      </c>
    </row>
    <row r="84" spans="1:13" s="3" customFormat="1" ht="27" customHeight="1">
      <c r="A84" s="41">
        <v>147</v>
      </c>
      <c r="B84" s="26" t="s">
        <v>86</v>
      </c>
      <c r="C84" s="27" t="s">
        <v>262</v>
      </c>
      <c r="D84" s="12" t="s">
        <v>175</v>
      </c>
      <c r="E84" s="12" t="s">
        <v>4</v>
      </c>
      <c r="F84" s="28">
        <f t="shared" si="5"/>
        <v>10</v>
      </c>
      <c r="G84" s="28">
        <v>10</v>
      </c>
      <c r="H84" s="28">
        <v>10</v>
      </c>
      <c r="I84" s="13">
        <v>850000</v>
      </c>
      <c r="J84" s="31">
        <f t="shared" si="4"/>
        <v>0.6470588235294118</v>
      </c>
      <c r="K84" s="13">
        <v>550000</v>
      </c>
      <c r="L84" s="33">
        <f t="shared" si="6"/>
        <v>68838600</v>
      </c>
      <c r="M84" s="32">
        <v>41243</v>
      </c>
    </row>
    <row r="85" spans="1:13" s="3" customFormat="1" ht="27" customHeight="1">
      <c r="A85" s="41">
        <v>148</v>
      </c>
      <c r="B85" s="26" t="s">
        <v>77</v>
      </c>
      <c r="C85" s="27" t="s">
        <v>254</v>
      </c>
      <c r="D85" s="12" t="s">
        <v>167</v>
      </c>
      <c r="E85" s="12" t="s">
        <v>4</v>
      </c>
      <c r="F85" s="28">
        <f t="shared" si="5"/>
        <v>10</v>
      </c>
      <c r="G85" s="28">
        <v>10</v>
      </c>
      <c r="H85" s="28">
        <v>10</v>
      </c>
      <c r="I85" s="13">
        <v>915200</v>
      </c>
      <c r="J85" s="31">
        <f t="shared" si="4"/>
        <v>0.5463286713286714</v>
      </c>
      <c r="K85" s="13">
        <v>500000</v>
      </c>
      <c r="L85" s="33">
        <f t="shared" si="6"/>
        <v>69338600</v>
      </c>
      <c r="M85" s="32">
        <v>41274</v>
      </c>
    </row>
    <row r="86" spans="1:13" s="3" customFormat="1" ht="27" customHeight="1">
      <c r="A86" s="41">
        <v>149</v>
      </c>
      <c r="B86" s="26" t="s">
        <v>112</v>
      </c>
      <c r="C86" s="27" t="s">
        <v>287</v>
      </c>
      <c r="D86" s="12" t="s">
        <v>142</v>
      </c>
      <c r="E86" s="12" t="s">
        <v>4</v>
      </c>
      <c r="F86" s="28">
        <f t="shared" si="5"/>
        <v>10</v>
      </c>
      <c r="G86" s="28">
        <v>10</v>
      </c>
      <c r="H86" s="28">
        <v>10</v>
      </c>
      <c r="I86" s="13">
        <v>995200</v>
      </c>
      <c r="J86" s="31">
        <f t="shared" si="4"/>
        <v>0.502411575562701</v>
      </c>
      <c r="K86" s="13">
        <v>500000</v>
      </c>
      <c r="L86" s="33">
        <f t="shared" si="6"/>
        <v>69838600</v>
      </c>
      <c r="M86" s="32">
        <v>41182</v>
      </c>
    </row>
    <row r="87" spans="1:13" s="3" customFormat="1" ht="27" customHeight="1">
      <c r="A87" s="41">
        <v>150</v>
      </c>
      <c r="B87" s="26" t="s">
        <v>89</v>
      </c>
      <c r="C87" s="27" t="s">
        <v>265</v>
      </c>
      <c r="D87" s="12" t="s">
        <v>178</v>
      </c>
      <c r="E87" s="12" t="s">
        <v>4</v>
      </c>
      <c r="F87" s="28">
        <f t="shared" si="5"/>
        <v>10</v>
      </c>
      <c r="G87" s="28">
        <v>11</v>
      </c>
      <c r="H87" s="28">
        <v>9</v>
      </c>
      <c r="I87" s="13">
        <v>591600</v>
      </c>
      <c r="J87" s="31">
        <f t="shared" si="4"/>
        <v>0.6999661933739013</v>
      </c>
      <c r="K87" s="13">
        <v>414100</v>
      </c>
      <c r="L87" s="33">
        <f t="shared" si="6"/>
        <v>70252700</v>
      </c>
      <c r="M87" s="32">
        <v>41243</v>
      </c>
    </row>
    <row r="88" spans="1:13" s="3" customFormat="1" ht="27" customHeight="1">
      <c r="A88" s="41">
        <v>151</v>
      </c>
      <c r="B88" s="26" t="s">
        <v>31</v>
      </c>
      <c r="C88" s="27" t="s">
        <v>209</v>
      </c>
      <c r="D88" s="12" t="s">
        <v>125</v>
      </c>
      <c r="E88" s="12" t="s">
        <v>4</v>
      </c>
      <c r="F88" s="28">
        <f t="shared" si="5"/>
        <v>9.75</v>
      </c>
      <c r="G88" s="28">
        <v>10</v>
      </c>
      <c r="H88" s="28">
        <v>9.5</v>
      </c>
      <c r="I88" s="13">
        <v>1095043</v>
      </c>
      <c r="J88" s="31">
        <f t="shared" si="4"/>
        <v>0.45660307403453565</v>
      </c>
      <c r="K88" s="13">
        <v>500000</v>
      </c>
      <c r="L88" s="33">
        <f t="shared" si="6"/>
        <v>70752700</v>
      </c>
      <c r="M88" s="32">
        <v>41243</v>
      </c>
    </row>
    <row r="89" spans="1:13" s="3" customFormat="1" ht="27" customHeight="1">
      <c r="A89" s="41">
        <v>152</v>
      </c>
      <c r="B89" s="26" t="s">
        <v>36</v>
      </c>
      <c r="C89" s="27" t="s">
        <v>215</v>
      </c>
      <c r="D89" s="12" t="s">
        <v>14</v>
      </c>
      <c r="E89" s="12" t="s">
        <v>4</v>
      </c>
      <c r="F89" s="28">
        <f t="shared" si="5"/>
        <v>9.75</v>
      </c>
      <c r="G89" s="28">
        <v>10</v>
      </c>
      <c r="H89" s="28">
        <v>9.5</v>
      </c>
      <c r="I89" s="13">
        <v>200000</v>
      </c>
      <c r="J89" s="31">
        <f t="shared" si="4"/>
        <v>0.5</v>
      </c>
      <c r="K89" s="13">
        <v>100000</v>
      </c>
      <c r="L89" s="33">
        <f t="shared" si="6"/>
        <v>70852700</v>
      </c>
      <c r="M89" s="32">
        <v>41121</v>
      </c>
    </row>
    <row r="90" spans="1:13" s="3" customFormat="1" ht="27" customHeight="1">
      <c r="A90" s="41">
        <v>153</v>
      </c>
      <c r="B90" s="26" t="s">
        <v>69</v>
      </c>
      <c r="C90" s="27" t="s">
        <v>246</v>
      </c>
      <c r="D90" s="12" t="s">
        <v>160</v>
      </c>
      <c r="E90" s="12" t="s">
        <v>4</v>
      </c>
      <c r="F90" s="28">
        <f t="shared" si="5"/>
        <v>9.75</v>
      </c>
      <c r="G90" s="28">
        <v>9</v>
      </c>
      <c r="H90" s="28">
        <v>10.5</v>
      </c>
      <c r="I90" s="13">
        <v>900000</v>
      </c>
      <c r="J90" s="31">
        <f t="shared" si="4"/>
        <v>0.5555555555555556</v>
      </c>
      <c r="K90" s="13">
        <v>500000</v>
      </c>
      <c r="L90" s="33">
        <f t="shared" si="6"/>
        <v>71352700</v>
      </c>
      <c r="M90" s="32">
        <v>41274</v>
      </c>
    </row>
    <row r="91" spans="1:13" s="3" customFormat="1" ht="27" customHeight="1">
      <c r="A91" s="41">
        <v>154</v>
      </c>
      <c r="B91" s="26" t="s">
        <v>65</v>
      </c>
      <c r="C91" s="27" t="s">
        <v>242</v>
      </c>
      <c r="D91" s="12" t="s">
        <v>158</v>
      </c>
      <c r="E91" s="12" t="s">
        <v>4</v>
      </c>
      <c r="F91" s="28">
        <f t="shared" si="5"/>
        <v>9.75</v>
      </c>
      <c r="G91" s="28">
        <v>9</v>
      </c>
      <c r="H91" s="28">
        <v>10.5</v>
      </c>
      <c r="I91" s="13">
        <v>1200000</v>
      </c>
      <c r="J91" s="31">
        <f t="shared" si="4"/>
        <v>0.5</v>
      </c>
      <c r="K91" s="13">
        <v>600000</v>
      </c>
      <c r="L91" s="33">
        <f t="shared" si="6"/>
        <v>71952700</v>
      </c>
      <c r="M91" s="32">
        <v>41274</v>
      </c>
    </row>
    <row r="92" spans="1:13" s="3" customFormat="1" ht="27" customHeight="1">
      <c r="A92" s="41">
        <v>155</v>
      </c>
      <c r="B92" s="26" t="s">
        <v>41</v>
      </c>
      <c r="C92" s="27" t="s">
        <v>219</v>
      </c>
      <c r="D92" s="12" t="s">
        <v>131</v>
      </c>
      <c r="E92" s="12" t="s">
        <v>4</v>
      </c>
      <c r="F92" s="28">
        <f t="shared" si="5"/>
        <v>9.5</v>
      </c>
      <c r="G92" s="28">
        <v>10</v>
      </c>
      <c r="H92" s="28">
        <v>9</v>
      </c>
      <c r="I92" s="13">
        <v>1196286</v>
      </c>
      <c r="J92" s="31">
        <f t="shared" si="4"/>
        <v>0.41796025365171874</v>
      </c>
      <c r="K92" s="13">
        <v>500000</v>
      </c>
      <c r="L92" s="33">
        <f t="shared" si="6"/>
        <v>72452700</v>
      </c>
      <c r="M92" s="32">
        <v>41213</v>
      </c>
    </row>
    <row r="93" spans="1:13" s="3" customFormat="1" ht="27" customHeight="1">
      <c r="A93" s="41">
        <v>156</v>
      </c>
      <c r="B93" s="26" t="s">
        <v>52</v>
      </c>
      <c r="C93" s="27" t="s">
        <v>225</v>
      </c>
      <c r="D93" s="12" t="s">
        <v>148</v>
      </c>
      <c r="E93" s="12" t="s">
        <v>4</v>
      </c>
      <c r="F93" s="28">
        <f t="shared" si="5"/>
        <v>9.5</v>
      </c>
      <c r="G93" s="28">
        <v>10</v>
      </c>
      <c r="H93" s="28">
        <v>9</v>
      </c>
      <c r="I93" s="13">
        <v>846150</v>
      </c>
      <c r="J93" s="31">
        <f t="shared" si="4"/>
        <v>0.6500029545588843</v>
      </c>
      <c r="K93" s="13">
        <v>550000</v>
      </c>
      <c r="L93" s="33">
        <f t="shared" si="6"/>
        <v>73002700</v>
      </c>
      <c r="M93" s="32">
        <v>41182</v>
      </c>
    </row>
    <row r="94" spans="1:13" s="3" customFormat="1" ht="27" customHeight="1">
      <c r="A94" s="41">
        <v>157</v>
      </c>
      <c r="B94" s="26" t="s">
        <v>81</v>
      </c>
      <c r="C94" s="27" t="s">
        <v>25</v>
      </c>
      <c r="D94" s="12" t="s">
        <v>16</v>
      </c>
      <c r="E94" s="12" t="s">
        <v>4</v>
      </c>
      <c r="F94" s="28">
        <f t="shared" si="5"/>
        <v>9.5</v>
      </c>
      <c r="G94" s="28">
        <v>10</v>
      </c>
      <c r="H94" s="28">
        <v>9</v>
      </c>
      <c r="I94" s="13">
        <v>860000</v>
      </c>
      <c r="J94" s="31">
        <f t="shared" si="4"/>
        <v>0.6976744186046512</v>
      </c>
      <c r="K94" s="13">
        <v>600000</v>
      </c>
      <c r="L94" s="33">
        <f t="shared" si="6"/>
        <v>73602700</v>
      </c>
      <c r="M94" s="32">
        <v>41274</v>
      </c>
    </row>
    <row r="95" spans="1:13" s="3" customFormat="1" ht="27" customHeight="1">
      <c r="A95" s="41">
        <v>158</v>
      </c>
      <c r="B95" s="26" t="s">
        <v>60</v>
      </c>
      <c r="C95" s="27" t="s">
        <v>237</v>
      </c>
      <c r="D95" s="12" t="s">
        <v>22</v>
      </c>
      <c r="E95" s="12" t="s">
        <v>4</v>
      </c>
      <c r="F95" s="28">
        <f t="shared" si="5"/>
        <v>9.5</v>
      </c>
      <c r="G95" s="28">
        <v>8</v>
      </c>
      <c r="H95" s="28">
        <v>11</v>
      </c>
      <c r="I95" s="13">
        <v>468492</v>
      </c>
      <c r="J95" s="31">
        <f t="shared" si="4"/>
        <v>0.599796794822537</v>
      </c>
      <c r="K95" s="13">
        <v>281000</v>
      </c>
      <c r="L95" s="33">
        <f t="shared" si="6"/>
        <v>73883700</v>
      </c>
      <c r="M95" s="32">
        <v>41152</v>
      </c>
    </row>
    <row r="96" spans="1:13" s="3" customFormat="1" ht="27" customHeight="1">
      <c r="A96" s="41">
        <v>159</v>
      </c>
      <c r="B96" s="26" t="s">
        <v>110</v>
      </c>
      <c r="C96" s="27" t="s">
        <v>285</v>
      </c>
      <c r="D96" s="12" t="s">
        <v>21</v>
      </c>
      <c r="E96" s="12" t="s">
        <v>4</v>
      </c>
      <c r="F96" s="28">
        <f t="shared" si="5"/>
        <v>9</v>
      </c>
      <c r="G96" s="28">
        <v>9</v>
      </c>
      <c r="H96" s="28">
        <v>9</v>
      </c>
      <c r="I96" s="13">
        <v>680400</v>
      </c>
      <c r="J96" s="31">
        <f t="shared" si="4"/>
        <v>0.5999412110523221</v>
      </c>
      <c r="K96" s="13">
        <v>408200</v>
      </c>
      <c r="L96" s="33">
        <f t="shared" si="6"/>
        <v>74291900</v>
      </c>
      <c r="M96" s="32">
        <v>41182</v>
      </c>
    </row>
    <row r="97" spans="1:13" s="3" customFormat="1" ht="27" customHeight="1">
      <c r="A97" s="41">
        <v>160</v>
      </c>
      <c r="B97" s="26" t="s">
        <v>64</v>
      </c>
      <c r="C97" s="27" t="s">
        <v>241</v>
      </c>
      <c r="D97" s="12" t="s">
        <v>157</v>
      </c>
      <c r="E97" s="12" t="s">
        <v>4</v>
      </c>
      <c r="F97" s="28">
        <f t="shared" si="5"/>
        <v>9</v>
      </c>
      <c r="G97" s="28">
        <v>8</v>
      </c>
      <c r="H97" s="28">
        <v>10</v>
      </c>
      <c r="I97" s="13">
        <v>842000</v>
      </c>
      <c r="J97" s="31">
        <f t="shared" si="4"/>
        <v>0.5938242280285035</v>
      </c>
      <c r="K97" s="13">
        <v>500000</v>
      </c>
      <c r="L97" s="33">
        <f t="shared" si="6"/>
        <v>74791900</v>
      </c>
      <c r="M97" s="32">
        <v>41243</v>
      </c>
    </row>
    <row r="98" spans="1:13" s="3" customFormat="1" ht="27" customHeight="1">
      <c r="A98" s="41">
        <v>161</v>
      </c>
      <c r="B98" s="26" t="s">
        <v>78</v>
      </c>
      <c r="C98" s="27" t="s">
        <v>255</v>
      </c>
      <c r="D98" s="12" t="s">
        <v>168</v>
      </c>
      <c r="E98" s="12" t="s">
        <v>4</v>
      </c>
      <c r="F98" s="28">
        <f t="shared" si="5"/>
        <v>8.75</v>
      </c>
      <c r="G98" s="28">
        <v>9</v>
      </c>
      <c r="H98" s="28">
        <v>8.5</v>
      </c>
      <c r="I98" s="13">
        <v>840000</v>
      </c>
      <c r="J98" s="31">
        <f t="shared" si="4"/>
        <v>0.5952380952380952</v>
      </c>
      <c r="K98" s="13">
        <v>500000</v>
      </c>
      <c r="L98" s="33">
        <f t="shared" si="6"/>
        <v>75291900</v>
      </c>
      <c r="M98" s="32">
        <v>41274</v>
      </c>
    </row>
    <row r="99" spans="1:13" s="3" customFormat="1" ht="27" customHeight="1">
      <c r="A99" s="41">
        <v>162</v>
      </c>
      <c r="B99" s="26" t="s">
        <v>26</v>
      </c>
      <c r="C99" s="27" t="s">
        <v>204</v>
      </c>
      <c r="D99" s="12" t="s">
        <v>13</v>
      </c>
      <c r="E99" s="12" t="s">
        <v>4</v>
      </c>
      <c r="F99" s="28">
        <f t="shared" si="5"/>
        <v>8</v>
      </c>
      <c r="G99" s="28">
        <v>8</v>
      </c>
      <c r="H99" s="28">
        <v>8</v>
      </c>
      <c r="I99" s="13">
        <v>558861</v>
      </c>
      <c r="J99" s="31">
        <f t="shared" si="4"/>
        <v>0.59674946006252</v>
      </c>
      <c r="K99" s="13">
        <v>333500</v>
      </c>
      <c r="L99" s="33">
        <f t="shared" si="6"/>
        <v>75625400</v>
      </c>
      <c r="M99" s="32">
        <v>41152</v>
      </c>
    </row>
    <row r="100" spans="1:13" s="3" customFormat="1" ht="27" customHeight="1" thickBot="1">
      <c r="A100" s="42">
        <v>163</v>
      </c>
      <c r="B100" s="43" t="s">
        <v>44</v>
      </c>
      <c r="C100" s="44" t="s">
        <v>222</v>
      </c>
      <c r="D100" s="45" t="s">
        <v>138</v>
      </c>
      <c r="E100" s="45" t="s">
        <v>4</v>
      </c>
      <c r="F100" s="46">
        <f t="shared" si="5"/>
        <v>8</v>
      </c>
      <c r="G100" s="46">
        <v>8</v>
      </c>
      <c r="H100" s="46">
        <v>8</v>
      </c>
      <c r="I100" s="47">
        <f>158288+237431</f>
        <v>395719</v>
      </c>
      <c r="J100" s="48">
        <f t="shared" si="4"/>
        <v>0.5999206507648104</v>
      </c>
      <c r="K100" s="47">
        <v>237400</v>
      </c>
      <c r="L100" s="49">
        <f t="shared" si="6"/>
        <v>75862800</v>
      </c>
      <c r="M100" s="50">
        <v>41090</v>
      </c>
    </row>
    <row r="101" spans="1:13" ht="27" customHeight="1" thickBot="1">
      <c r="A101" s="22"/>
      <c r="B101" s="23"/>
      <c r="C101" s="24"/>
      <c r="D101" s="25"/>
      <c r="E101" s="25"/>
      <c r="F101" s="17"/>
      <c r="G101" s="17"/>
      <c r="H101" s="17"/>
      <c r="I101" s="18"/>
      <c r="J101" s="53" t="s">
        <v>296</v>
      </c>
      <c r="K101" s="54">
        <f>SUM(K6:K100)</f>
        <v>43699100</v>
      </c>
      <c r="L101" s="16"/>
      <c r="M101" s="21"/>
    </row>
    <row r="102" spans="1:13" ht="13.5" customHeight="1">
      <c r="A102" s="22"/>
      <c r="B102" s="23"/>
      <c r="C102" s="24"/>
      <c r="D102" s="25"/>
      <c r="E102" s="25"/>
      <c r="F102" s="17"/>
      <c r="G102" s="17"/>
      <c r="H102" s="17"/>
      <c r="I102" s="18"/>
      <c r="J102" s="19"/>
      <c r="K102" s="20"/>
      <c r="L102" s="55"/>
      <c r="M102" s="21"/>
    </row>
    <row r="103" spans="11:12" ht="12.75">
      <c r="K103" s="29"/>
      <c r="L103" s="15"/>
    </row>
    <row r="104" spans="11:12" ht="12.75">
      <c r="K104" s="29"/>
      <c r="L104" s="15"/>
    </row>
    <row r="105" spans="11:12" ht="12.75">
      <c r="K105" s="30"/>
      <c r="L105" s="15"/>
    </row>
  </sheetData>
  <autoFilter ref="A5:M5"/>
  <printOptions/>
  <pageMargins left="0.7480314960629921" right="0.4330708661417323" top="0.7480314960629921" bottom="0.5511811023622047" header="0.2362204724409449" footer="0.35433070866141736"/>
  <pageSetup fitToHeight="8" fitToWidth="1" horizontalDpi="600" verticalDpi="600" orientation="landscape" paperSize="9" scale="78" r:id="rId1"/>
  <headerFooter alignWithMargins="0">
    <oddHeader>&amp;L&amp;"Tahoma,Tučné"&amp;12Usnesení č. 24/2110 - Příloha č. 3&amp;"Tahoma,Obyčejné"
Počet stran přílohy: 5&amp;R&amp;"Tahoma,Obyčejné"&amp;12Strana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2012-06-08T12:03:23Z</cp:lastPrinted>
  <dcterms:created xsi:type="dcterms:W3CDTF">2009-03-16T09:15:32Z</dcterms:created>
  <dcterms:modified xsi:type="dcterms:W3CDTF">2012-06-08T12:03:28Z</dcterms:modified>
  <cp:category/>
  <cp:version/>
  <cp:contentType/>
  <cp:contentStatus/>
</cp:coreProperties>
</file>